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codeName="ThisWorkbook"/>
  <mc:AlternateContent xmlns:mc="http://schemas.openxmlformats.org/markup-compatibility/2006">
    <mc:Choice Requires="x15">
      <x15ac:absPath xmlns:x15ac="http://schemas.microsoft.com/office/spreadsheetml/2010/11/ac" url="https://acespower.sharepoint.com/sites/RFP-AllThingsRFP/Shared Documents/Rochester 2026 RFP/"/>
    </mc:Choice>
  </mc:AlternateContent>
  <xr:revisionPtr revIDLastSave="35" documentId="8_{1ECE57EF-C632-41E6-9BCF-AA8C4AEDD989}" xr6:coauthVersionLast="47" xr6:coauthVersionMax="47" xr10:uidLastSave="{478535E9-BF71-4A4F-BE19-D61354919314}"/>
  <bookViews>
    <workbookView minimized="1" xWindow="360" yWindow="360" windowWidth="19185" windowHeight="11265" firstSheet="1" activeTab="1" xr2:uid="{2FB970A8-35E5-4E53-ADD6-14ADB93222E0}"/>
  </bookViews>
  <sheets>
    <sheet name="Respondent Instructions" sheetId="5379" r:id="rId1"/>
    <sheet name="RFP Appendix A" sheetId="5376" r:id="rId2"/>
    <sheet name="Appendix Controls" sheetId="5377" state="hidden" r:id="rId3"/>
  </sheets>
  <definedNames>
    <definedName name="_xlnm._FilterDatabase" localSheetId="1" hidden="1">'RFP Appendix A'!$C$8:$H$8</definedName>
    <definedName name="Basis_for_minimum_capacity_guarantee">'Appendix Controls'!#REF!</definedName>
    <definedName name="Basis_of_Capacity_Charge">'Appendix Controls'!$I$3:$I$4</definedName>
    <definedName name="Block_Energy">'Appendix Controls'!#REF!</definedName>
    <definedName name="Blocks">'Appendix Controls'!$L$3:$L$7</definedName>
    <definedName name="Bundled_Capacity_and_Energy_Block">'Appendix Controls'!#REF!</definedName>
    <definedName name="Capacity_Accreditation_Type">'Appendix Controls'!$H$3:$H$4</definedName>
    <definedName name="Capacity_and_Energy_PPA">'Appendix Controls'!#REF!</definedName>
    <definedName name="Capacity_and_Energy_Tolling_Agreement">'Appendix Controls'!#REF!</definedName>
    <definedName name="Capacity_Only_PPA">'Appendix Controls'!#REF!</definedName>
    <definedName name="Contract">'Appendix Controls'!$C$3:$C$6</definedName>
    <definedName name="Duct_or_Supplemental">'RFP Appendix A'!$E$90</definedName>
    <definedName name="Energy_Only_PPA">'Appendix Controls'!#REF!</definedName>
    <definedName name="Energy_Only_Tolling_Agreement">'Appendix Controls'!#REF!</definedName>
    <definedName name="Exist_or_Planned">'RFP Appendix A'!$E$29</definedName>
    <definedName name="Firm_Capacity_Block">'Appendix Controls'!#REF!</definedName>
    <definedName name="Fuel_Type">'Appendix Controls'!$M$3:$M$8</definedName>
    <definedName name="HydroElectric">'Appendix Controls'!#REF!</definedName>
    <definedName name="Include_AS">'RFP Appendix A'!$E$14</definedName>
    <definedName name="Include_Capacity">'RFP Appendix A'!$E$11</definedName>
    <definedName name="Include_Energy">'RFP Appendix A'!$E$12</definedName>
    <definedName name="Include_REC">'RFP Appendix A'!$E$13</definedName>
    <definedName name="Interconnection_Status">'Appendix Controls'!$J$3:$J$10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Market">'Appendix Controls'!$G$3:$G$11</definedName>
    <definedName name="N_A">'Appendix Controls'!#REF!</definedName>
    <definedName name="No_Block">'Appendix Controls'!#REF!</definedName>
    <definedName name="Offer_Backing">'Appendix Controls'!$D$3:$D$6</definedName>
    <definedName name="Offer_SubType">'RFP Appendix A'!$E$16</definedName>
    <definedName name="Offer_Type">'Appendix Controls'!$A$3:$A$5</definedName>
    <definedName name="Outright_Asset_Sale">'Appendix Controls'!$B$3:$B$7</definedName>
    <definedName name="Pricing_Structures">'Appendix Controls'!$E$3:$E$7</definedName>
    <definedName name="_xlnm.Print_Area" localSheetId="0">'Respondent Instructions'!$A$1:$F$27</definedName>
    <definedName name="_xlnm.Print_Area" localSheetId="1">'RFP Appendix A'!$C$2:$H$99</definedName>
    <definedName name="_xlnm.Print_Titles" localSheetId="0">'Respondent Instructions'!$1:$2</definedName>
    <definedName name="Resource_or_Fleet_or_Financial">'RFP Appendix A'!$E$17</definedName>
    <definedName name="Resource_Technology">'Appendix Controls'!#REF!</definedName>
    <definedName name="Sale_of_Existing_Resource">'Appendix Controls'!#REF!</definedName>
    <definedName name="Settlement">'Appendix Controls'!#REF!</definedName>
    <definedName name="Solar___Storage_Resource">'Appendix Controls'!#REF!</definedName>
    <definedName name="Solar_Resource">'Appendix Controls'!#REF!</definedName>
    <definedName name="Standalone_Storage__Resource">'Appendix Controls'!#REF!</definedName>
    <definedName name="Technology">'RFP Appendix A'!$E$24</definedName>
    <definedName name="Technology_Type">'Appendix Controls'!$F$3:$F$16</definedName>
    <definedName name="Thermal_Resource">'Appendix Controls'!#REF!</definedName>
    <definedName name="Transmission_Interconnection_kV">'Appendix Controls'!$K$3:$K$11</definedName>
    <definedName name="Wind___Storage_Resource">'Appendix Controls'!#REF!</definedName>
    <definedName name="Wind_Resource">'Appendix Controls'!#REF!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3" i="5376" l="1"/>
  <c r="D43" i="5376" s="1"/>
  <c r="J98" i="5376"/>
  <c r="D98" i="5376" s="1"/>
  <c r="J97" i="5376"/>
  <c r="D97" i="5376" s="1"/>
  <c r="J96" i="5376"/>
  <c r="J95" i="5376"/>
  <c r="D95" i="5376" s="1"/>
  <c r="J94" i="5376"/>
  <c r="D94" i="5376" s="1"/>
  <c r="J90" i="5376"/>
  <c r="D90" i="5376" s="1"/>
  <c r="J89" i="5376"/>
  <c r="D89" i="5376" s="1"/>
  <c r="J88" i="5376"/>
  <c r="D88" i="5376" s="1"/>
  <c r="J87" i="5376"/>
  <c r="D87" i="5376" s="1"/>
  <c r="J86" i="5376"/>
  <c r="D86" i="5376" s="1"/>
  <c r="J85" i="5376"/>
  <c r="J84" i="5376"/>
  <c r="D84" i="5376" s="1"/>
  <c r="J83" i="5376"/>
  <c r="D83" i="5376" s="1"/>
  <c r="J82" i="5376"/>
  <c r="D82" i="5376" s="1"/>
  <c r="J81" i="5376"/>
  <c r="J80" i="5376"/>
  <c r="D80" i="5376" s="1"/>
  <c r="J79" i="5376"/>
  <c r="D79" i="5376" s="1"/>
  <c r="J78" i="5376"/>
  <c r="J77" i="5376"/>
  <c r="D77" i="5376" s="1"/>
  <c r="J76" i="5376"/>
  <c r="D76" i="5376" s="1"/>
  <c r="J75" i="5376"/>
  <c r="D75" i="5376" s="1"/>
  <c r="J74" i="5376"/>
  <c r="D74" i="5376" s="1"/>
  <c r="J73" i="5376"/>
  <c r="D73" i="5376" s="1"/>
  <c r="J72" i="5376"/>
  <c r="D72" i="5376" s="1"/>
  <c r="J71" i="5376"/>
  <c r="J70" i="5376"/>
  <c r="D70" i="5376" s="1"/>
  <c r="J69" i="5376"/>
  <c r="D69" i="5376" s="1"/>
  <c r="J68" i="5376"/>
  <c r="D68" i="5376" s="1"/>
  <c r="J67" i="5376"/>
  <c r="D67" i="5376" s="1"/>
  <c r="J55" i="5376"/>
  <c r="J122" i="5376"/>
  <c r="D122" i="5376" s="1"/>
  <c r="J121" i="5376"/>
  <c r="D121" i="5376" s="1"/>
  <c r="J120" i="5376"/>
  <c r="D120" i="5376" s="1"/>
  <c r="J119" i="5376"/>
  <c r="J118" i="5376"/>
  <c r="D118" i="5376" s="1"/>
  <c r="J117" i="5376"/>
  <c r="D117" i="5376" s="1"/>
  <c r="J116" i="5376"/>
  <c r="D116" i="5376" s="1"/>
  <c r="J115" i="5376"/>
  <c r="D115" i="5376" s="1"/>
  <c r="J114" i="5376"/>
  <c r="D114" i="5376" s="1"/>
  <c r="D119" i="5376"/>
  <c r="J113" i="5376"/>
  <c r="D113" i="5376" s="1"/>
  <c r="J110" i="5376"/>
  <c r="D110" i="5376" s="1"/>
  <c r="J112" i="5376"/>
  <c r="D112" i="5376" s="1"/>
  <c r="J111" i="5376"/>
  <c r="D111" i="5376" s="1"/>
  <c r="J106" i="5376"/>
  <c r="D106" i="5376" s="1"/>
  <c r="J107" i="5376"/>
  <c r="D107" i="5376" s="1"/>
  <c r="J108" i="5376"/>
  <c r="D108" i="5376" s="1"/>
  <c r="J109" i="5376"/>
  <c r="D109" i="5376" s="1"/>
  <c r="J105" i="5376"/>
  <c r="D105" i="5376" s="1"/>
  <c r="J103" i="5376"/>
  <c r="D103" i="5376" s="1"/>
  <c r="J104" i="5376"/>
  <c r="D104" i="5376" s="1"/>
  <c r="J102" i="5376"/>
  <c r="D102" i="5376" s="1"/>
  <c r="J100" i="5376"/>
  <c r="D100" i="5376" s="1"/>
  <c r="J101" i="5376"/>
  <c r="D101" i="5376" s="1"/>
  <c r="J99" i="5376"/>
  <c r="D99" i="5376" s="1"/>
  <c r="D96" i="5376"/>
  <c r="J92" i="5376"/>
  <c r="J93" i="5376"/>
  <c r="J91" i="5376"/>
  <c r="D91" i="5376" s="1"/>
  <c r="D85" i="5376"/>
  <c r="D78" i="5376"/>
  <c r="D81" i="5376"/>
  <c r="D71" i="5376"/>
  <c r="J66" i="5376"/>
  <c r="D66" i="5376" s="1"/>
  <c r="J65" i="5376"/>
  <c r="D65" i="5376" s="1"/>
  <c r="J64" i="5376"/>
  <c r="D64" i="5376" s="1"/>
  <c r="J63" i="5376"/>
  <c r="D63" i="5376" s="1"/>
  <c r="J62" i="5376"/>
  <c r="D62" i="5376" s="1"/>
  <c r="J61" i="5376"/>
  <c r="D61" i="5376" s="1"/>
  <c r="J60" i="5376"/>
  <c r="D60" i="5376" s="1"/>
  <c r="J59" i="5376"/>
  <c r="D59" i="5376" s="1"/>
  <c r="J58" i="5376"/>
  <c r="D58" i="5376" s="1"/>
  <c r="J57" i="5376"/>
  <c r="D57" i="5376" s="1"/>
  <c r="J56" i="5376"/>
  <c r="J54" i="5376"/>
  <c r="D54" i="5376" s="1"/>
  <c r="J53" i="5376"/>
  <c r="J52" i="5376"/>
  <c r="D52" i="5376" s="1"/>
  <c r="J51" i="5376"/>
  <c r="J50" i="5376"/>
  <c r="D50" i="5376" s="1"/>
  <c r="J49" i="5376"/>
  <c r="D49" i="5376" s="1"/>
  <c r="J48" i="5376"/>
  <c r="D48" i="5376" s="1"/>
  <c r="J45" i="5376"/>
  <c r="J36" i="5376"/>
  <c r="D36" i="5376" s="1"/>
  <c r="J34" i="5376"/>
  <c r="D34" i="5376" s="1"/>
  <c r="J33" i="5376"/>
  <c r="D33" i="5376" s="1"/>
  <c r="J32" i="5376"/>
  <c r="D32" i="5376" s="1"/>
  <c r="J31" i="5376"/>
  <c r="D31" i="5376" s="1"/>
  <c r="J27" i="5376"/>
  <c r="D27" i="5376" s="1"/>
  <c r="J24" i="5376"/>
  <c r="D24" i="5376" s="1"/>
  <c r="J23" i="5376"/>
  <c r="D23" i="5376" s="1"/>
  <c r="J22" i="5376"/>
  <c r="D22" i="5376" s="1"/>
  <c r="D53" i="5376"/>
  <c r="D51" i="5376"/>
  <c r="D45" i="5376"/>
  <c r="J18" i="5376"/>
  <c r="D18" i="5376" s="1"/>
  <c r="D92" i="5376"/>
  <c r="D93" i="5376"/>
  <c r="J20" i="5376"/>
  <c r="D20" i="5376" s="1"/>
  <c r="J41" i="5376"/>
  <c r="D41" i="5376" s="1"/>
  <c r="J40" i="5376"/>
  <c r="D40" i="5376" s="1"/>
  <c r="J39" i="5376"/>
  <c r="D39" i="5376" s="1"/>
  <c r="J42" i="5376"/>
  <c r="D42" i="5376" s="1"/>
  <c r="J47" i="5376"/>
  <c r="D47" i="5376" s="1"/>
  <c r="J46" i="5376"/>
  <c r="D46" i="5376" s="1"/>
  <c r="J44" i="5376"/>
  <c r="D44" i="5376" s="1"/>
  <c r="D35" i="5376"/>
  <c r="D37" i="5376"/>
  <c r="D38" i="5376"/>
  <c r="D29" i="5376"/>
  <c r="D30" i="5376"/>
  <c r="D28" i="5376"/>
  <c r="D26" i="5376"/>
  <c r="D10" i="5376"/>
  <c r="D11" i="5376"/>
  <c r="D12" i="5376"/>
  <c r="D13" i="5376"/>
  <c r="D14" i="5376"/>
  <c r="D15" i="5376"/>
  <c r="D16" i="5376"/>
  <c r="D17" i="5376"/>
  <c r="D25" i="5376"/>
  <c r="D9" i="5376"/>
  <c r="J21" i="5376"/>
  <c r="D21" i="5376" s="1"/>
  <c r="J19" i="5376"/>
  <c r="D19" i="5376" s="1"/>
  <c r="D55" i="5376" l="1"/>
  <c r="D56" i="5376"/>
  <c r="C2" i="5377" l="1"/>
  <c r="B2" i="5377"/>
</calcChain>
</file>

<file path=xl/sharedStrings.xml><?xml version="1.0" encoding="utf-8"?>
<sst xmlns="http://schemas.openxmlformats.org/spreadsheetml/2006/main" count="513" uniqueCount="292">
  <si>
    <t>TEMPLATE FOR RFP
INSTRUCTION FORM</t>
  </si>
  <si>
    <t>1. Please fill out the RFP Appendix A tab completely and accurately. Please do not rename tabs or fields.</t>
  </si>
  <si>
    <t>2. Begin at the top of the document and work down, prior selections drive the fields required. Only edit the value and notes columns.</t>
  </si>
  <si>
    <t>3. Only enter responses where the "Entry Required" field = "Yes". Do not enter if Entry Required field = "No" and the field is greyed out.</t>
  </si>
  <si>
    <t xml:space="preserve">    If you feel a field is indicated as "No" but you should be providing data, please see the FAQ's below.</t>
  </si>
  <si>
    <t>4. The type of response expected is indicated:</t>
  </si>
  <si>
    <t>Free Form: Text Description</t>
  </si>
  <si>
    <t>Date: in MM/DD/YYYY Format</t>
  </si>
  <si>
    <t>Dollars and Cents: $XXXXX.XX ($ and commas optional, will auto format upon entry)</t>
  </si>
  <si>
    <t>Whole Dollars: $XXXXXX ($ and commas optional, will auto format upon entry)</t>
  </si>
  <si>
    <t>Decimal, Percentage, Ratio, and Whole Number as described</t>
  </si>
  <si>
    <t>Dropdown: Please only select from the drop down list options</t>
  </si>
  <si>
    <t>If you feel the dropdown does not provide an accurate option for you, please see FAQ's below.</t>
  </si>
  <si>
    <t>5. Please fill out a separate excel file for each bid, do not add tabs on the same file. Use a unique "OfferName" in the file name.</t>
  </si>
  <si>
    <t xml:space="preserve">6. Please include your company name in your file names, as this helps us easily identify and organize submissions. </t>
  </si>
  <si>
    <t xml:space="preserve">     Example file name: "ABCCompany_OfferName_RFPAppendix.xlsx" </t>
  </si>
  <si>
    <t>7. Additional information can be provided as separate file attachments (excel, pdf, etc.)</t>
  </si>
  <si>
    <t xml:space="preserve">     However please enter all requested fields on this form as well.</t>
  </si>
  <si>
    <t>8. Thank you for your response and assisting us by entering all data as requested!</t>
  </si>
  <si>
    <t>FREQUENTLY ASKED QUESTIONS FOR RFP SUBMITTALS</t>
  </si>
  <si>
    <t>Q: We are offering multiple options on the same project (both an asset purchase and PPA option , different pricing with and without escalation, different sizes of the project, how do I indicate each option?</t>
  </si>
  <si>
    <t>A: Please complete and submit a separate file for each offer structure (i.e.; term length, quantity, price, etc...)</t>
  </si>
  <si>
    <t>Q: I have additional information to provide, how do I provide it?</t>
  </si>
  <si>
    <t>A: You can include pdf files or supporting excel files in your email, please include them as separate files, do not add tabs to this file.  For information to clarify an entry in the Appendix A, you can also utilize Column H - "Additional Notes".</t>
  </si>
  <si>
    <t>Q: A field I should be providing says "NO" for applicability, but I feel it should be provided, what should I do?</t>
  </si>
  <si>
    <t>A: The Appendix A – RFP Evaluation Form is designed to gray out fields that are not applicable based on the proposal information entered. This functionality is intended to simplify data entry. However, we recognize that there may be instances where a grayed-out field could provide information that is useful in evaluating the proposal. If this occurs, please complete the grayed-out field and/or provide additional information in the notes section in Column H. We will still capture and consider this information as part of our evaluation.</t>
  </si>
  <si>
    <t>Q: Where do I enter my capacity factor?</t>
  </si>
  <si>
    <t xml:space="preserve">A: Capacity factor is not a field, it will be calculated from the field "Annual Energy Production" for resources that it is required from. For many resources Annual Energy Production is N/A and  will be modeled from other submission parameters. </t>
  </si>
  <si>
    <t>Q: "Annual Energy Production" is greyed out incorrectly, I have an energy volume to enter, where does it go?</t>
  </si>
  <si>
    <t>A: The "Annual Energy Production" field is only used from projects with solar or wind energy; or for energy blocks. For other resources energy production and capacity factor will be modeled based upon other parameters provided.</t>
  </si>
  <si>
    <t>RFP EVALUATION FORM</t>
  </si>
  <si>
    <t>All Proposals shall be submitted in accordance with the Request for Proposal for 
the Rochester 2026 RFP and the instructions on the form(s) provided in this Appendix.  
Respondents should note that RFP administrator will only accept electronically submitted Indicative Proposals.  
Respondents are required to submit all completed forms by the specified deadlines to the
RFP email address: Rochester2026RFP@acespower.com</t>
  </si>
  <si>
    <t>Item Number</t>
  </si>
  <si>
    <t>Data Item or Input Variable</t>
  </si>
  <si>
    <t>Entry Required</t>
  </si>
  <si>
    <t>Value</t>
  </si>
  <si>
    <t>Data Input</t>
  </si>
  <si>
    <t>Additional Instructions</t>
  </si>
  <si>
    <t>Respondent Notes if Necessary to Clarify</t>
  </si>
  <si>
    <t>Response Required Indicator</t>
  </si>
  <si>
    <t>Notes</t>
  </si>
  <si>
    <t>Lookup Reference</t>
  </si>
  <si>
    <t>Respondent Company Name</t>
  </si>
  <si>
    <t>Free Form</t>
  </si>
  <si>
    <t>Yes</t>
  </si>
  <si>
    <t>Applies to All</t>
  </si>
  <si>
    <t>Counterparty Legal Entity Name</t>
  </si>
  <si>
    <t>Does this offer include capacity?</t>
  </si>
  <si>
    <t>Drop Down Box</t>
  </si>
  <si>
    <t>Applies to All, 'Include_Capacity' Name</t>
  </si>
  <si>
    <t>Does this offer include energy?</t>
  </si>
  <si>
    <t>Applies to All, 'Include_Energy' Name</t>
  </si>
  <si>
    <t>Does this offer include RECs?</t>
  </si>
  <si>
    <t>Applies to All, 'Include_REC' Name</t>
  </si>
  <si>
    <t>Does this offer include Ancillary Services?</t>
  </si>
  <si>
    <t>Applies to All, 'Include_AS' Name</t>
  </si>
  <si>
    <t>Offer Type</t>
  </si>
  <si>
    <t>Offer Sub-Type</t>
  </si>
  <si>
    <t>All, 'Offer_SubType' Name</t>
  </si>
  <si>
    <t>Answer to D19</t>
  </si>
  <si>
    <t>Offer Backing</t>
  </si>
  <si>
    <t>All</t>
  </si>
  <si>
    <t>Offer_Backing</t>
  </si>
  <si>
    <t>Pricing Structure for Capacity</t>
  </si>
  <si>
    <t>Applies if that component included</t>
  </si>
  <si>
    <t>Pricing_Structures</t>
  </si>
  <si>
    <t>Pricing Structure for Energy</t>
  </si>
  <si>
    <t>Select Indexed to fuel even if has escalating adders in addition to fuel</t>
  </si>
  <si>
    <t>Pricing Structure for RECs</t>
  </si>
  <si>
    <t>Pricing Structure for Ancillaries</t>
  </si>
  <si>
    <t>Bundled Pricing Structure - Capacity Based</t>
  </si>
  <si>
    <t>Only used if prior 4 indicate bundled</t>
  </si>
  <si>
    <t>Bundled Pricing Structure - Energy Based</t>
  </si>
  <si>
    <t>Technology Type</t>
  </si>
  <si>
    <t>Applies if D21=Specific Resource</t>
  </si>
  <si>
    <t>Technology_Type</t>
  </si>
  <si>
    <t>Project/Resource Name</t>
  </si>
  <si>
    <t>Is this offer mutually exclusive with any other offers?</t>
  </si>
  <si>
    <t>Yes/No</t>
  </si>
  <si>
    <t>If Offering Mutliple Versions or Configurations, see Instructions For These Entries</t>
  </si>
  <si>
    <t>For Mutually Exclusive Offers, Offer Title/Short Description</t>
  </si>
  <si>
    <t>Applies if D30="Yes"</t>
  </si>
  <si>
    <t>Portion of  resource offered (%)
(Full Resource = 100%)</t>
  </si>
  <si>
    <t>Percentage (0-100%)</t>
  </si>
  <si>
    <t>If Not Resource Based Enter 100%</t>
  </si>
  <si>
    <t>Existing or Planned Resource</t>
  </si>
  <si>
    <t>Hardcoded Existing/Planned</t>
  </si>
  <si>
    <t>Original Commerical Ops Date or Planned COD</t>
  </si>
  <si>
    <t>Date</t>
  </si>
  <si>
    <t>Outright Asset Purchase Price</t>
  </si>
  <si>
    <t>Whole Dollars</t>
  </si>
  <si>
    <t>Applies if D19="Outright Asset Sale"</t>
  </si>
  <si>
    <t>Sale Terms</t>
  </si>
  <si>
    <t>Contract Start Date</t>
  </si>
  <si>
    <t>Applies if D19="Contract"</t>
  </si>
  <si>
    <t>Contract End Date</t>
  </si>
  <si>
    <t>Annual or Seasonal Offer</t>
  </si>
  <si>
    <t>Hardcoded Annual/Seasonal</t>
  </si>
  <si>
    <t>Seasons included</t>
  </si>
  <si>
    <t>Applies if D39="Seasonal"</t>
  </si>
  <si>
    <t>Location</t>
  </si>
  <si>
    <t>Free Form (City, State)</t>
  </si>
  <si>
    <t>Market</t>
  </si>
  <si>
    <t>Capacity Delivery Zone</t>
  </si>
  <si>
    <t>Applies if capacity included</t>
  </si>
  <si>
    <t>Energy Delivery Point</t>
  </si>
  <si>
    <t>Applies if Energy Included</t>
  </si>
  <si>
    <t>Transmission Substation</t>
  </si>
  <si>
    <t>Nameplate Capacity Offered MW</t>
  </si>
  <si>
    <t>Whole Number</t>
  </si>
  <si>
    <t>Capacity Factor</t>
  </si>
  <si>
    <t>Applies if Exisiting</t>
  </si>
  <si>
    <t>Capacity Accreditation Type</t>
  </si>
  <si>
    <t>Capacity_Accreditation_Type</t>
  </si>
  <si>
    <t>Guaranteed Capacity MW</t>
  </si>
  <si>
    <t>Applies if D47="Guaranteed"</t>
  </si>
  <si>
    <t>Capacity Charge (Buyer Payment) Based on:</t>
  </si>
  <si>
    <t>Basis_of_Capacity_Charge</t>
  </si>
  <si>
    <t>Capacity Price $/kW-month</t>
  </si>
  <si>
    <t>Dollars and Cents</t>
  </si>
  <si>
    <t>Annual Capacity Price Escalation %</t>
  </si>
  <si>
    <t>If CPI Based, enter 2.5% and type CPI index in the Notes Column</t>
  </si>
  <si>
    <t>Applies if capacity included AND Escalating Pricing</t>
  </si>
  <si>
    <t>Energy Price ($/MWh)</t>
  </si>
  <si>
    <t>Leave Blank if Price not fixed in $</t>
  </si>
  <si>
    <t>Only if Fixed Pricing Structure</t>
  </si>
  <si>
    <t>Applies if energy included AND Fixed or Escalating Pricing</t>
  </si>
  <si>
    <t>Annual Energy Price Escalation</t>
  </si>
  <si>
    <t>If CPI Based, enter 2.5% and type which CPI index is used in the Notes Column</t>
  </si>
  <si>
    <t>Applies if energy included AND Escalating Pricing</t>
  </si>
  <si>
    <t>Fuel Type</t>
  </si>
  <si>
    <t>Only if Index Pricing</t>
  </si>
  <si>
    <t>Applies if any component pricing = "Price Indexed to fuel index or fuel cost"</t>
  </si>
  <si>
    <t>Fuel_Type</t>
  </si>
  <si>
    <t>Fuel Price Index</t>
  </si>
  <si>
    <t>Fuel Delivery and/or Losses Total Adder ($/MMBtu)</t>
  </si>
  <si>
    <t>Fuel Adder Annual Escalation(s) %</t>
  </si>
  <si>
    <t>Dual Fuel Capable?</t>
  </si>
  <si>
    <t>Applies if Combined Cycle, Recip, Simpe Cycle or Steam, or Aeroderivative</t>
  </si>
  <si>
    <t>Secondary Fuel</t>
  </si>
  <si>
    <t>Applies if Dual Fuel Capable and E54="Yes"</t>
  </si>
  <si>
    <t>Other Index Pricing</t>
  </si>
  <si>
    <t>Flag on import if data present here</t>
  </si>
  <si>
    <t>Has Construction Started</t>
  </si>
  <si>
    <t>Applies if planned</t>
  </si>
  <si>
    <t>Does the project have site control</t>
  </si>
  <si>
    <t>Interconnection Status</t>
  </si>
  <si>
    <t>Interconnection_Status</t>
  </si>
  <si>
    <t>Interconnection Agreement Details</t>
  </si>
  <si>
    <t>Make free Form</t>
  </si>
  <si>
    <t>Transmission Study Available</t>
  </si>
  <si>
    <t>Transmission Interconnection kV</t>
  </si>
  <si>
    <t>Transmission_Interconnection_kV</t>
  </si>
  <si>
    <t>Resource Model or Specifications</t>
  </si>
  <si>
    <t>Applies if specific resource or fleet or group of resources</t>
  </si>
  <si>
    <t>Energy Block Period</t>
  </si>
  <si>
    <t>Applies if Commodity Trade</t>
  </si>
  <si>
    <t>Blocks</t>
  </si>
  <si>
    <t>Energy Block Volume</t>
  </si>
  <si>
    <t>Variable O&amp;M ($/MWh)</t>
  </si>
  <si>
    <t>Applies if Combined Cycle, Reciprocating Engine or Similar, Simple Cycle, Steam (All Fuels Except Nuclear), aeroderivative, And Nuke</t>
  </si>
  <si>
    <t>Annual VOM Escalation %</t>
  </si>
  <si>
    <t>Start Fuel Required in MMBtu</t>
  </si>
  <si>
    <t>Start Cost Fixed $</t>
  </si>
  <si>
    <t>Annual Start Cost Escalation %</t>
  </si>
  <si>
    <t>Ramp Rate in MW/Min</t>
  </si>
  <si>
    <t>Minimum Up Time (Hours)</t>
  </si>
  <si>
    <t>Minimum Down Time (Hours)</t>
  </si>
  <si>
    <t>Maximum Starts Per Day</t>
  </si>
  <si>
    <t>Maximum Starts Per Year</t>
  </si>
  <si>
    <t>Outage Schedule Provided</t>
  </si>
  <si>
    <t>Outage Rates (EFORd or Equivalent)</t>
  </si>
  <si>
    <t>Operating Restrictions</t>
  </si>
  <si>
    <t>Is there an availability guarantee?</t>
  </si>
  <si>
    <t>Planned Maintenance Outages Count Against Availability?</t>
  </si>
  <si>
    <t>Annual Availability Guarantee %</t>
  </si>
  <si>
    <t>NOx Emission Rate (lb/MWh)</t>
  </si>
  <si>
    <t>Decimal Number</t>
  </si>
  <si>
    <t>SO2 Emission Rate  (lb/MWh)</t>
  </si>
  <si>
    <t>CO (Carbon Monoxide) Emission Rate  (lb/MWh)</t>
  </si>
  <si>
    <t>CO2 (Carbon Dioxide) Emission Rate  (lb/MWh)</t>
  </si>
  <si>
    <t>Carbon Capture</t>
  </si>
  <si>
    <t xml:space="preserve">Heat Rate Curve at Min Output (BTU/kWh) </t>
  </si>
  <si>
    <t>Heat Rate Curve at Max Output (BTU/kWh)</t>
  </si>
  <si>
    <t>Duct or Supplemental Firing?</t>
  </si>
  <si>
    <t>Applies if Combined Cycle or Aeroderivative</t>
  </si>
  <si>
    <t>Duct or Supplemental Firing Quantity (MW)</t>
  </si>
  <si>
    <t>Applies if Duct Firing ="Yes"</t>
  </si>
  <si>
    <t>Heat Rate w/Duct or Supp Fire (BTU/kWh)</t>
  </si>
  <si>
    <t>Emission Changes with Duct/Supp</t>
  </si>
  <si>
    <t>Hot Start Period __ hours after shutdown (in hours)</t>
  </si>
  <si>
    <t>Hot Start Fuel Use (MMBtu)</t>
  </si>
  <si>
    <t>Warm Start Period __ hours after shutdown (total hours)</t>
  </si>
  <si>
    <t>Warm Start Fuel Use (MMBtu)</t>
  </si>
  <si>
    <t>Cold Start Fuel Use (MMBtu)</t>
  </si>
  <si>
    <t>Solar Manufacturer/Model</t>
  </si>
  <si>
    <t>Applies if solar or solar &amp; storage resource</t>
  </si>
  <si>
    <t>Solar Panel Configuration</t>
  </si>
  <si>
    <t>Solar Panel Output in MW</t>
  </si>
  <si>
    <t> </t>
  </si>
  <si>
    <t>Wind Turbine Manufacturer/ Model</t>
  </si>
  <si>
    <t>Applies if wind or wind &amp; storage resource</t>
  </si>
  <si>
    <t># of Wind Turbines</t>
  </si>
  <si>
    <t>Wind Turbine Output in MW per Turbine</t>
  </si>
  <si>
    <t>8760 Shape, provided in Excel File</t>
  </si>
  <si>
    <t>Applies if solar, solar &amp; storage resource, wind, or wind &amp; storage resource</t>
  </si>
  <si>
    <t>Annual Resource Degradation Factor %</t>
  </si>
  <si>
    <t>Facility Registered for State RPS?</t>
  </si>
  <si>
    <t>States Registered</t>
  </si>
  <si>
    <t>Has facility Been Repowered?</t>
  </si>
  <si>
    <t>Date of Repower</t>
  </si>
  <si>
    <t>Applies if facility has been repowered</t>
  </si>
  <si>
    <t>Is a Future Repower planned?</t>
  </si>
  <si>
    <t>Date of Future Planned Repower</t>
  </si>
  <si>
    <t>Applies if future repower is planned</t>
  </si>
  <si>
    <t>Renewable Expected to be ITC/PTC Eligible?</t>
  </si>
  <si>
    <t>Storage Model or Specifications</t>
  </si>
  <si>
    <t>Applies if solar, solar &amp; storage resource, wind, standalone storage, or wind &amp; storage resource</t>
  </si>
  <si>
    <t>Storage Expected to be ITC/PTC Eligible?</t>
  </si>
  <si>
    <t>Storage Nameplate Capacity (ICAP) MW</t>
  </si>
  <si>
    <t>Total Storage Volume in MWh</t>
  </si>
  <si>
    <t>Discharge Rate MWh per Hour</t>
  </si>
  <si>
    <t>Charge Rate MWh per Hour</t>
  </si>
  <si>
    <t>Round Trip Efficiency (%)</t>
  </si>
  <si>
    <t>Annual Battery Degradation %</t>
  </si>
  <si>
    <t>Max Annual Cycles</t>
  </si>
  <si>
    <t>Offer Sub-Types</t>
  </si>
  <si>
    <t>Pricing Structures</t>
  </si>
  <si>
    <t>Basis of Capacity Charge</t>
  </si>
  <si>
    <t>Outright Asset Sale</t>
  </si>
  <si>
    <t>Sale of Existing Resource</t>
  </si>
  <si>
    <t>Power Purchase Agreement (PPA)</t>
  </si>
  <si>
    <t>Specific Resource</t>
  </si>
  <si>
    <t>Bundled with other components</t>
  </si>
  <si>
    <t>Aeroderivative</t>
  </si>
  <si>
    <t>CAISO</t>
  </si>
  <si>
    <t>As Accredited</t>
  </si>
  <si>
    <t>Guaranteed Volume</t>
  </si>
  <si>
    <t>Interconnection Application Not Submitted</t>
  </si>
  <si>
    <t>&gt;500</t>
  </si>
  <si>
    <t>7x24</t>
  </si>
  <si>
    <t>Coal</t>
  </si>
  <si>
    <t>Contract</t>
  </si>
  <si>
    <t>Sale of New Resource at Completion</t>
  </si>
  <si>
    <t>Toll Based PPA (Buyer Supplies Input)</t>
  </si>
  <si>
    <t>Fleet or Group of Resources</t>
  </si>
  <si>
    <t>Fixed price for entire term</t>
  </si>
  <si>
    <t>Combined Cycle</t>
  </si>
  <si>
    <t>ERCOT</t>
  </si>
  <si>
    <t>Nameplate Capacity</t>
  </si>
  <si>
    <t>Interconnection Application Submitted But No Study Complete</t>
  </si>
  <si>
    <t>5x16</t>
  </si>
  <si>
    <t>Diesel</t>
  </si>
  <si>
    <t>Sale of Resource Partially Developed</t>
  </si>
  <si>
    <t>Commodity Trade (EEI/ISDA etc.)</t>
  </si>
  <si>
    <t>Financial Only</t>
  </si>
  <si>
    <t>Fixed price with escalation</t>
  </si>
  <si>
    <t>Demand Response</t>
  </si>
  <si>
    <t>MISO</t>
  </si>
  <si>
    <t>Initial Study Complete</t>
  </si>
  <si>
    <t>Wrap</t>
  </si>
  <si>
    <t>Fuel Oil</t>
  </si>
  <si>
    <t>Sale of Equipment</t>
  </si>
  <si>
    <t>Price Indexed to fuel index or fuel cost</t>
  </si>
  <si>
    <t>Geothermal</t>
  </si>
  <si>
    <t>NEPOOL</t>
  </si>
  <si>
    <t>Final Study in Progress</t>
  </si>
  <si>
    <t>7x16</t>
  </si>
  <si>
    <t>Gasoline</t>
  </si>
  <si>
    <t>Price indexed to non-fuel index</t>
  </si>
  <si>
    <t>Hydroelectric</t>
  </si>
  <si>
    <t>NYISO</t>
  </si>
  <si>
    <t>Final Study Complete</t>
  </si>
  <si>
    <t>7x8</t>
  </si>
  <si>
    <t>Natural Gas</t>
  </si>
  <si>
    <t>Nuclear</t>
  </si>
  <si>
    <t>PJM</t>
  </si>
  <si>
    <t>Interconnection Agreement Tendered</t>
  </si>
  <si>
    <t>Uranium</t>
  </si>
  <si>
    <t>Reciprocating Engine or Similar</t>
  </si>
  <si>
    <t>Southeast</t>
  </si>
  <si>
    <t>Interconnection Agreement Signed</t>
  </si>
  <si>
    <t>Simple Cycle</t>
  </si>
  <si>
    <t>SPP</t>
  </si>
  <si>
    <t>Solar</t>
  </si>
  <si>
    <t>WECC - Non CAISO</t>
  </si>
  <si>
    <t>Other</t>
  </si>
  <si>
    <t>Solar and Storage</t>
  </si>
  <si>
    <t>Standalone Storage</t>
  </si>
  <si>
    <t>Steam (All Fuels Except Nuclear)</t>
  </si>
  <si>
    <t>Wind &amp; Storage Resource</t>
  </si>
  <si>
    <t>Wind Resource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</si>
</sst>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0.0%"/>
    <numFmt numFmtId="166" formatCode="0.000"/>
    <numFmt numFmtId="167" formatCode="_-* #,##0.00_-;\-* #,##0.00_-;_-* &quot;-&quot;??_-;_-@_-"/>
    <numFmt numFmtId="168" formatCode="mm/dd/yy;@"/>
  </numFmts>
  <fonts count="49">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Aptos Narrow"/>
      <family val="2"/>
      <scheme val="minor"/>
    </font>
    <font>
      <b/>
      <i/>
      <sz val="11"/>
      <color theme="1"/>
      <name val="Aptos Narrow"/>
      <family val="2"/>
      <scheme val="minor"/>
    </font>
    <font>
      <sz val="10"/>
      <name val="Arial"/>
      <family val="2"/>
    </font>
    <font>
      <b/>
      <sz val="11"/>
      <color rgb="FFFA7D00"/>
      <name val="Aptos Narrow"/>
      <family val="2"/>
      <scheme val="minor"/>
    </font>
    <font>
      <sz val="11"/>
      <color theme="0"/>
      <name val="Aptos Narrow"/>
      <family val="2"/>
      <scheme val="minor"/>
    </font>
    <font>
      <sz val="10"/>
      <color theme="1"/>
      <name val="Arial"/>
      <family val="2"/>
    </font>
    <font>
      <b/>
      <sz val="12"/>
      <color theme="0"/>
      <name val="Arial"/>
      <family val="2"/>
    </font>
    <font>
      <b/>
      <sz val="10"/>
      <name val="Arial"/>
      <family val="2"/>
      <charset val="238"/>
    </font>
    <font>
      <sz val="10"/>
      <name val="Arial"/>
      <family val="2"/>
      <charset val="238"/>
    </font>
    <font>
      <sz val="10"/>
      <color theme="0"/>
      <name val="Arial"/>
      <family val="2"/>
    </font>
    <font>
      <sz val="8"/>
      <color rgb="FF00AB4E"/>
      <name val="Arial"/>
      <family val="2"/>
    </font>
    <font>
      <sz val="7"/>
      <color theme="1"/>
      <name val="Arial"/>
      <family val="2"/>
      <charset val="238"/>
    </font>
    <font>
      <sz val="9"/>
      <color indexed="8"/>
      <name val="Calibri"/>
      <family val="2"/>
    </font>
    <font>
      <b/>
      <sz val="9"/>
      <color indexed="8"/>
      <name val="Calibri"/>
      <family val="2"/>
    </font>
    <font>
      <b/>
      <sz val="12"/>
      <color indexed="30"/>
      <name val="Calibri"/>
      <family val="2"/>
    </font>
    <font>
      <sz val="12"/>
      <color theme="1"/>
      <name val="Aptos Narrow"/>
      <family val="2"/>
      <scheme val="minor"/>
    </font>
    <font>
      <sz val="9"/>
      <name val="Arial"/>
      <family val="2"/>
    </font>
    <font>
      <b/>
      <sz val="18"/>
      <color theme="3"/>
      <name val="Aptos Display"/>
      <family val="2"/>
      <scheme val="major"/>
    </font>
    <font>
      <sz val="11"/>
      <color theme="1"/>
      <name val="Times New Roman"/>
      <family val="2"/>
    </font>
    <font>
      <b/>
      <sz val="10"/>
      <color rgb="FF00B050"/>
      <name val="Helvetica Neue"/>
      <family val="2"/>
    </font>
    <font>
      <b/>
      <sz val="10"/>
      <color theme="9"/>
      <name val="Helvetica Neue"/>
      <family val="2"/>
    </font>
    <font>
      <b/>
      <sz val="13"/>
      <color theme="3"/>
      <name val="Times New Roman"/>
      <family val="2"/>
    </font>
    <font>
      <b/>
      <sz val="10"/>
      <color theme="6"/>
      <name val="Helvetica Neue"/>
      <family val="2"/>
    </font>
    <font>
      <u/>
      <sz val="12"/>
      <color theme="10"/>
      <name val="Aptos Narrow"/>
      <family val="2"/>
      <scheme val="minor"/>
    </font>
    <font>
      <u/>
      <sz val="10"/>
      <color theme="10"/>
      <name val="Arial"/>
      <family val="2"/>
    </font>
    <font>
      <u/>
      <sz val="12"/>
      <color theme="10"/>
      <name val="Calibri"/>
      <family val="2"/>
    </font>
    <font>
      <u/>
      <sz val="10"/>
      <color indexed="12"/>
      <name val="Arial"/>
      <family val="2"/>
    </font>
    <font>
      <b/>
      <sz val="10"/>
      <color theme="7"/>
      <name val="Helvetica Neue"/>
      <family val="2"/>
    </font>
    <font>
      <b/>
      <sz val="10"/>
      <color rgb="FF00B0F0"/>
      <name val="Helvetica Neue"/>
      <family val="2"/>
    </font>
    <font>
      <sz val="10"/>
      <name val="Helvetica Neue"/>
      <family val="2"/>
    </font>
    <font>
      <b/>
      <sz val="10"/>
      <color rgb="FFFF0000"/>
      <name val="Helvetica Neue"/>
      <family val="2"/>
    </font>
    <font>
      <b/>
      <sz val="10"/>
      <color theme="1"/>
      <name val="Helvetica Neue"/>
      <family val="2"/>
    </font>
    <font>
      <b/>
      <sz val="10"/>
      <color theme="5"/>
      <name val="Helvetica Neue"/>
      <family val="2"/>
    </font>
    <font>
      <b/>
      <sz val="10"/>
      <color rgb="FF7F7F7F"/>
      <name val="Helvetica Neue"/>
      <family val="2"/>
    </font>
    <font>
      <b/>
      <sz val="12"/>
      <color theme="1"/>
      <name val="Aptos Narrow"/>
      <family val="2"/>
      <scheme val="minor"/>
    </font>
    <font>
      <b/>
      <sz val="14"/>
      <name val="Aptos Narrow"/>
      <family val="2"/>
      <scheme val="minor"/>
    </font>
    <font>
      <sz val="11"/>
      <name val="Aptos Narrow"/>
      <family val="2"/>
      <scheme val="minor"/>
    </font>
    <font>
      <sz val="11"/>
      <color theme="1"/>
      <name val="Calibri"/>
      <family val="2"/>
    </font>
    <font>
      <b/>
      <sz val="12"/>
      <color theme="1"/>
      <name val="Calibri"/>
      <family val="2"/>
    </font>
    <font>
      <sz val="12"/>
      <color theme="1"/>
      <name val="Calibri"/>
      <family val="2"/>
    </font>
    <font>
      <b/>
      <sz val="11"/>
      <color theme="1"/>
      <name val="Calibri"/>
      <family val="2"/>
    </font>
    <font>
      <b/>
      <sz val="11"/>
      <color rgb="FF000000"/>
      <name val="Aptos Narrow"/>
      <family val="2"/>
      <scheme val="minor"/>
    </font>
    <font>
      <sz val="11"/>
      <color rgb="FFFF0000"/>
      <name val="Aptos Narrow"/>
      <family val="2"/>
      <scheme val="minor"/>
    </font>
    <font>
      <b/>
      <sz val="11"/>
      <name val="Calibri"/>
      <family val="2"/>
    </font>
    <font>
      <sz val="11"/>
      <name val="Calibri"/>
      <family val="2"/>
    </font>
    <font>
      <b/>
      <sz val="11"/>
      <color rgb="FF000000"/>
      <name val="Aptos Narrow"/>
      <scheme val="minor"/>
    </font>
  </fonts>
  <fills count="12">
    <fill>
      <patternFill patternType="none"/>
    </fill>
    <fill>
      <patternFill patternType="gray125"/>
    </fill>
    <fill>
      <patternFill patternType="solid">
        <fgColor theme="6" tint="0.79998168889431442"/>
        <bgColor indexed="64"/>
      </patternFill>
    </fill>
    <fill>
      <patternFill patternType="solid">
        <fgColor rgb="FFF2F2F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patternFill>
    </fill>
    <fill>
      <patternFill patternType="solid">
        <fgColor theme="6" tint="0.79998168889431442"/>
        <bgColor indexed="65"/>
      </patternFill>
    </fill>
    <fill>
      <patternFill patternType="solid">
        <fgColor theme="7" tint="0.79998168889431442"/>
        <bgColor indexed="65"/>
      </patternFill>
    </fill>
    <fill>
      <patternFill patternType="solid">
        <fgColor rgb="FF7F8080"/>
        <bgColor indexed="64"/>
      </patternFill>
    </fill>
    <fill>
      <patternFill patternType="solid">
        <fgColor rgb="FFD8DCDB"/>
        <bgColor indexed="64"/>
      </patternFill>
    </fill>
    <fill>
      <patternFill patternType="solid">
        <fgColor theme="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right/>
      <top style="medium">
        <color indexed="64"/>
      </top>
      <bottom style="medium">
        <color indexed="64"/>
      </bottom>
      <diagonal/>
    </border>
    <border>
      <left/>
      <right/>
      <top/>
      <bottom style="thick">
        <color theme="4" tint="0.499984740745262"/>
      </bottom>
      <diagonal/>
    </border>
    <border>
      <left/>
      <right/>
      <top/>
      <bottom style="medium">
        <color rgb="FF7F7F7F"/>
      </bottom>
      <diagonal/>
    </border>
    <border>
      <left/>
      <right/>
      <top/>
      <bottom style="thick">
        <color rgb="FF0096D7"/>
      </bottom>
      <diagonal/>
    </border>
    <border>
      <left/>
      <right/>
      <top/>
      <bottom style="thin">
        <color rgb="FFBFBFBF"/>
      </bottom>
      <diagonal/>
    </border>
    <border>
      <left/>
      <right/>
      <top/>
      <bottom style="dashed">
        <color rgb="FFBFBFBF"/>
      </bottom>
      <diagonal/>
    </border>
    <border>
      <left/>
      <right/>
      <top style="medium">
        <color rgb="FF0096D7"/>
      </top>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06">
    <xf numFmtId="0" fontId="0" fillId="0" borderId="0"/>
    <xf numFmtId="9" fontId="1" fillId="0" borderId="0" applyFont="0" applyFill="0" applyBorder="0" applyAlignment="0" applyProtection="0"/>
    <xf numFmtId="0" fontId="1" fillId="0" borderId="0"/>
    <xf numFmtId="3" fontId="5" fillId="0" borderId="0">
      <alignment horizontal="left" vertical="top" wrapText="1"/>
    </xf>
    <xf numFmtId="0" fontId="1" fillId="0" borderId="0"/>
    <xf numFmtId="0" fontId="6" fillId="3" borderId="1" applyNumberFormat="0" applyAlignment="0" applyProtection="0"/>
    <xf numFmtId="0" fontId="7" fillId="6" borderId="0" applyNumberFormat="0" applyBorder="0" applyAlignment="0" applyProtection="0"/>
    <xf numFmtId="0" fontId="1" fillId="0" borderId="0"/>
    <xf numFmtId="0" fontId="9" fillId="9" borderId="0" applyNumberFormat="0">
      <alignment horizontal="left" vertical="center"/>
    </xf>
    <xf numFmtId="0" fontId="10" fillId="0" borderId="0" applyNumberFormat="0">
      <alignment horizontal="left" wrapText="1"/>
    </xf>
    <xf numFmtId="0" fontId="10" fillId="0" borderId="4">
      <alignment horizontal="left" wrapText="1"/>
    </xf>
    <xf numFmtId="0" fontId="11" fillId="0" borderId="0" applyNumberFormat="0">
      <alignment horizontal="left" vertical="top" wrapText="1" indent="1"/>
    </xf>
    <xf numFmtId="0" fontId="13" fillId="10" borderId="0">
      <alignment horizontal="center" vertical="center"/>
    </xf>
    <xf numFmtId="0" fontId="12" fillId="9" borderId="0">
      <alignment vertical="center"/>
    </xf>
    <xf numFmtId="43" fontId="5" fillId="0" borderId="0" applyFont="0" applyFill="0" applyBorder="0" applyAlignment="0" applyProtection="0"/>
    <xf numFmtId="0" fontId="14" fillId="0" borderId="0" applyNumberFormat="0">
      <alignment horizontal="left" vertical="center"/>
    </xf>
    <xf numFmtId="0" fontId="14" fillId="0" borderId="0">
      <alignment horizontal="left" vertical="top"/>
    </xf>
    <xf numFmtId="3" fontId="8" fillId="0" borderId="0">
      <alignment horizontal="left" vertical="top" wrapText="1"/>
    </xf>
    <xf numFmtId="9" fontId="5" fillId="0" borderId="0" applyFont="0" applyFill="0" applyBorder="0" applyAlignment="0" applyProtection="0"/>
    <xf numFmtId="0" fontId="5" fillId="0" borderId="0"/>
    <xf numFmtId="0" fontId="15" fillId="0" borderId="0"/>
    <xf numFmtId="0" fontId="15" fillId="0" borderId="0"/>
    <xf numFmtId="0" fontId="16" fillId="0" borderId="5">
      <alignment wrapText="1"/>
    </xf>
    <xf numFmtId="0" fontId="17" fillId="0" borderId="0">
      <alignment horizontal="left"/>
    </xf>
    <xf numFmtId="0" fontId="16" fillId="0" borderId="6">
      <alignment wrapText="1"/>
    </xf>
    <xf numFmtId="0" fontId="15" fillId="0" borderId="7">
      <alignment wrapText="1"/>
    </xf>
    <xf numFmtId="0" fontId="15" fillId="0" borderId="8">
      <alignment wrapText="1"/>
    </xf>
    <xf numFmtId="0" fontId="15" fillId="0" borderId="0"/>
    <xf numFmtId="0" fontId="1" fillId="0" borderId="0"/>
    <xf numFmtId="0" fontId="1" fillId="0" borderId="0"/>
    <xf numFmtId="0" fontId="5" fillId="0" borderId="0"/>
    <xf numFmtId="0" fontId="19" fillId="0" borderId="0"/>
    <xf numFmtId="0" fontId="21" fillId="4" borderId="0" applyNumberFormat="0" applyBorder="0" applyAlignment="0" applyProtection="0"/>
    <xf numFmtId="0" fontId="18" fillId="4" borderId="0" applyNumberFormat="0" applyBorder="0" applyAlignment="0" applyProtection="0"/>
    <xf numFmtId="0" fontId="21" fillId="5" borderId="0" applyNumberFormat="0" applyBorder="0" applyAlignment="0" applyProtection="0"/>
    <xf numFmtId="0" fontId="18" fillId="5" borderId="0" applyNumberFormat="0" applyBorder="0" applyAlignment="0" applyProtection="0"/>
    <xf numFmtId="0" fontId="21" fillId="7" borderId="0" applyNumberFormat="0" applyBorder="0" applyAlignment="0" applyProtection="0"/>
    <xf numFmtId="0" fontId="18" fillId="7" borderId="0" applyNumberFormat="0" applyBorder="0" applyAlignment="0" applyProtection="0"/>
    <xf numFmtId="0" fontId="21" fillId="8" borderId="0" applyNumberFormat="0" applyBorder="0" applyAlignment="0" applyProtection="0"/>
    <xf numFmtId="0" fontId="18" fillId="8" borderId="0" applyNumberFormat="0" applyBorder="0" applyAlignment="0" applyProtection="0"/>
    <xf numFmtId="166" fontId="22" fillId="0" borderId="0" applyFill="0" applyProtection="0">
      <alignment horizontal="right" vertical="center"/>
    </xf>
    <xf numFmtId="43" fontId="18"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8" fillId="0" borderId="0" applyFont="0" applyFill="0" applyBorder="0" applyAlignment="0" applyProtection="0"/>
    <xf numFmtId="49" fontId="23" fillId="0" borderId="0" applyFill="0" applyBorder="0" applyProtection="0">
      <alignment horizontal="right" vertical="center"/>
    </xf>
    <xf numFmtId="0" fontId="24" fillId="0" borderId="3" applyNumberFormat="0" applyFill="0" applyAlignment="0" applyProtection="0"/>
    <xf numFmtId="0" fontId="25" fillId="0" borderId="0" applyFill="0" applyBorder="0" applyProtection="0">
      <alignment horizontal="right" vertical="center"/>
    </xf>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8" fillId="0" borderId="0" applyNumberFormat="0" applyFill="0" applyBorder="0" applyAlignment="0" applyProtection="0">
      <alignment vertical="top"/>
      <protection locked="0"/>
    </xf>
    <xf numFmtId="0" fontId="26" fillId="0" borderId="0" applyNumberFormat="0" applyFill="0" applyBorder="0" applyAlignment="0" applyProtection="0"/>
    <xf numFmtId="0" fontId="26" fillId="0" borderId="0" applyNumberFormat="0" applyFill="0" applyBorder="0" applyAlignment="0" applyProtection="0"/>
    <xf numFmtId="0" fontId="29" fillId="0" borderId="0" applyNumberFormat="0" applyFill="0" applyBorder="0" applyAlignment="0" applyProtection="0">
      <alignment vertical="top"/>
      <protection locked="0"/>
    </xf>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6" fontId="30" fillId="0" borderId="0" applyFill="0" applyProtection="0">
      <alignment horizontal="right" vertical="center"/>
    </xf>
    <xf numFmtId="166" fontId="31" fillId="0" borderId="0" applyFill="0" applyProtection="0">
      <alignment horizontal="right" vertical="center"/>
    </xf>
    <xf numFmtId="0" fontId="18" fillId="0" borderId="0"/>
    <xf numFmtId="0" fontId="5" fillId="0" borderId="0"/>
    <xf numFmtId="0" fontId="32" fillId="0" borderId="0">
      <alignment horizontal="right" vertical="center"/>
    </xf>
    <xf numFmtId="0" fontId="18" fillId="0" borderId="0"/>
    <xf numFmtId="0" fontId="1" fillId="0" borderId="0"/>
    <xf numFmtId="0" fontId="5" fillId="0" borderId="0"/>
    <xf numFmtId="0" fontId="3" fillId="0" borderId="0"/>
    <xf numFmtId="9" fontId="18"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166" fontId="33" fillId="0" borderId="0" applyFill="0" applyProtection="0">
      <alignment horizontal="right" vertical="center"/>
    </xf>
    <xf numFmtId="0" fontId="20" fillId="0" borderId="0" applyNumberFormat="0" applyFill="0" applyBorder="0" applyAlignment="0" applyProtection="0"/>
    <xf numFmtId="0" fontId="34" fillId="0" borderId="0" applyFill="0" applyBorder="0" applyProtection="0">
      <alignment horizontal="right" vertical="center"/>
    </xf>
    <xf numFmtId="0" fontId="35" fillId="0" borderId="0" applyFill="0" applyBorder="0" applyProtection="0">
      <alignment horizontal="right" vertical="center"/>
    </xf>
    <xf numFmtId="0" fontId="1" fillId="2" borderId="9"/>
    <xf numFmtId="0" fontId="36" fillId="0" borderId="0" applyFill="0" applyBorder="0" applyProtection="0">
      <alignment horizontal="right" vertical="center"/>
    </xf>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cellStyleXfs>
  <cellXfs count="91">
    <xf numFmtId="0" fontId="0" fillId="0" borderId="0" xfId="0"/>
    <xf numFmtId="0" fontId="0" fillId="0" borderId="0" xfId="0" applyAlignment="1">
      <alignment vertical="center" wrapText="1"/>
    </xf>
    <xf numFmtId="0" fontId="0" fillId="0" borderId="0" xfId="0" applyAlignment="1">
      <alignment wrapText="1"/>
    </xf>
    <xf numFmtId="9" fontId="1" fillId="0" borderId="20" xfId="1" applyFont="1" applyFill="1" applyBorder="1" applyAlignment="1" applyProtection="1">
      <alignment horizontal="center" vertical="center" wrapText="1"/>
      <protection locked="0"/>
    </xf>
    <xf numFmtId="0" fontId="2" fillId="0" borderId="0" xfId="0" applyFont="1" applyAlignment="1">
      <alignment vertical="center" wrapText="1"/>
    </xf>
    <xf numFmtId="0" fontId="2" fillId="0" borderId="0" xfId="0" applyFont="1" applyAlignment="1" applyProtection="1">
      <alignment vertical="top" wrapText="1"/>
      <protection locked="0"/>
    </xf>
    <xf numFmtId="0" fontId="40" fillId="0" borderId="15" xfId="0" applyFont="1" applyBorder="1"/>
    <xf numFmtId="0" fontId="41" fillId="0" borderId="16" xfId="0" applyFont="1" applyBorder="1" applyAlignment="1" applyProtection="1">
      <alignment vertical="top"/>
      <protection locked="0"/>
    </xf>
    <xf numFmtId="165" fontId="1" fillId="0" borderId="20" xfId="1" applyNumberFormat="1" applyFont="1" applyFill="1" applyBorder="1" applyAlignment="1" applyProtection="1">
      <alignment horizontal="center" vertical="center" wrapText="1"/>
      <protection locked="0"/>
    </xf>
    <xf numFmtId="0" fontId="41" fillId="0" borderId="0" xfId="0" applyFont="1" applyAlignment="1" applyProtection="1">
      <alignment vertical="top"/>
      <protection locked="0"/>
    </xf>
    <xf numFmtId="0" fontId="42" fillId="0" borderId="0" xfId="0" applyFont="1" applyAlignment="1" applyProtection="1">
      <alignment vertical="top"/>
      <protection locked="0"/>
    </xf>
    <xf numFmtId="0" fontId="40" fillId="0" borderId="17" xfId="0" applyFont="1" applyBorder="1"/>
    <xf numFmtId="0" fontId="41" fillId="0" borderId="18" xfId="0" applyFont="1" applyBorder="1" applyAlignment="1" applyProtection="1">
      <alignment vertical="top"/>
      <protection locked="0"/>
    </xf>
    <xf numFmtId="0" fontId="41" fillId="0" borderId="19" xfId="0" applyFont="1" applyBorder="1" applyAlignment="1" applyProtection="1">
      <alignment vertical="top"/>
      <protection locked="0"/>
    </xf>
    <xf numFmtId="0" fontId="0" fillId="0" borderId="0" xfId="0" applyAlignment="1">
      <alignment horizontal="left" vertical="top" wrapText="1"/>
    </xf>
    <xf numFmtId="0" fontId="0" fillId="0" borderId="0" xfId="0" applyAlignment="1">
      <alignment horizontal="left" vertical="center" wrapText="1"/>
    </xf>
    <xf numFmtId="0" fontId="37" fillId="0" borderId="21" xfId="0" applyFont="1" applyBorder="1" applyAlignment="1">
      <alignment horizontal="center" vertical="center" wrapText="1"/>
    </xf>
    <xf numFmtId="0" fontId="0" fillId="0" borderId="20" xfId="0" applyBorder="1" applyAlignment="1" applyProtection="1">
      <alignment horizontal="center" vertical="center" wrapText="1"/>
      <protection locked="0"/>
    </xf>
    <xf numFmtId="9" fontId="0" fillId="0" borderId="20" xfId="0" applyNumberFormat="1" applyBorder="1" applyAlignment="1" applyProtection="1">
      <alignment horizontal="center" vertical="center" wrapText="1"/>
      <protection locked="0"/>
    </xf>
    <xf numFmtId="168" fontId="0" fillId="0" borderId="20" xfId="0" applyNumberFormat="1" applyBorder="1" applyAlignment="1" applyProtection="1">
      <alignment horizontal="center" vertical="center" wrapText="1"/>
      <protection locked="0"/>
    </xf>
    <xf numFmtId="6" fontId="0" fillId="0" borderId="20" xfId="0" applyNumberFormat="1" applyBorder="1" applyAlignment="1" applyProtection="1">
      <alignment horizontal="center" vertical="center" wrapText="1"/>
      <protection locked="0"/>
    </xf>
    <xf numFmtId="1" fontId="0" fillId="0" borderId="20" xfId="0" applyNumberFormat="1" applyBorder="1" applyAlignment="1" applyProtection="1">
      <alignment horizontal="center" vertical="center" wrapText="1"/>
      <protection locked="0"/>
    </xf>
    <xf numFmtId="2" fontId="0" fillId="0" borderId="20" xfId="0" applyNumberFormat="1" applyBorder="1" applyAlignment="1" applyProtection="1">
      <alignment horizontal="center" vertical="center" wrapText="1"/>
      <protection locked="0"/>
    </xf>
    <xf numFmtId="8" fontId="0" fillId="0" borderId="20" xfId="0" applyNumberFormat="1" applyBorder="1" applyAlignment="1" applyProtection="1">
      <alignment horizontal="center" vertical="center" wrapText="1"/>
      <protection locked="0"/>
    </xf>
    <xf numFmtId="164" fontId="0" fillId="0" borderId="20" xfId="0" applyNumberFormat="1" applyBorder="1" applyAlignment="1" applyProtection="1">
      <alignment horizontal="center" vertical="center" wrapText="1"/>
      <protection locked="0"/>
    </xf>
    <xf numFmtId="38" fontId="0" fillId="0" borderId="20" xfId="0" applyNumberFormat="1" applyBorder="1" applyAlignment="1" applyProtection="1">
      <alignment horizontal="center" vertical="center" wrapText="1"/>
      <protection locked="0"/>
    </xf>
    <xf numFmtId="40" fontId="0" fillId="0" borderId="20" xfId="0" applyNumberFormat="1" applyBorder="1" applyAlignment="1" applyProtection="1">
      <alignment horizontal="center" vertical="center" wrapText="1"/>
      <protection locked="0"/>
    </xf>
    <xf numFmtId="0" fontId="0" fillId="0" borderId="20" xfId="0" applyBorder="1" applyAlignment="1">
      <alignment horizontal="left" wrapText="1"/>
    </xf>
    <xf numFmtId="0" fontId="0" fillId="0" borderId="20" xfId="0" applyBorder="1" applyAlignment="1">
      <alignment horizontal="left" vertical="center" wrapText="1"/>
    </xf>
    <xf numFmtId="0" fontId="0" fillId="0" borderId="20" xfId="0" applyBorder="1" applyAlignment="1">
      <alignment horizontal="center" vertical="center" wrapText="1"/>
    </xf>
    <xf numFmtId="0" fontId="0" fillId="0" borderId="20" xfId="0" applyBorder="1" applyAlignment="1">
      <alignment vertical="center" wrapText="1"/>
    </xf>
    <xf numFmtId="0" fontId="39" fillId="0" borderId="20" xfId="0" applyFont="1" applyBorder="1" applyAlignment="1">
      <alignment horizontal="left" vertical="center" wrapText="1"/>
    </xf>
    <xf numFmtId="0" fontId="0" fillId="11" borderId="20" xfId="0" applyFill="1" applyBorder="1" applyAlignment="1" applyProtection="1">
      <alignment horizontal="center" vertical="center" wrapText="1"/>
      <protection locked="0"/>
    </xf>
    <xf numFmtId="0" fontId="0" fillId="0" borderId="0" xfId="0" applyAlignment="1" applyProtection="1">
      <alignment wrapText="1"/>
      <protection hidden="1"/>
    </xf>
    <xf numFmtId="0" fontId="0" fillId="0" borderId="0" xfId="0" applyProtection="1">
      <protection hidden="1"/>
    </xf>
    <xf numFmtId="0" fontId="0" fillId="0" borderId="0" xfId="0" applyAlignment="1" applyProtection="1">
      <alignment vertical="center" wrapText="1"/>
      <protection hidden="1"/>
    </xf>
    <xf numFmtId="0" fontId="45" fillId="0" borderId="0" xfId="0" applyFont="1" applyAlignment="1" applyProtection="1">
      <alignment vertical="center" wrapText="1"/>
      <protection hidden="1"/>
    </xf>
    <xf numFmtId="0" fontId="0" fillId="11" borderId="0" xfId="0" applyFill="1" applyAlignment="1" applyProtection="1">
      <alignment vertical="center" wrapText="1"/>
      <protection hidden="1"/>
    </xf>
    <xf numFmtId="0" fontId="2" fillId="0" borderId="0" xfId="0" applyFont="1"/>
    <xf numFmtId="0" fontId="4" fillId="0" borderId="0" xfId="0" applyFont="1"/>
    <xf numFmtId="0" fontId="4" fillId="0" borderId="0" xfId="0" applyFont="1" applyAlignment="1">
      <alignment horizontal="left" vertical="center"/>
    </xf>
    <xf numFmtId="0" fontId="0" fillId="0" borderId="0" xfId="0" applyAlignment="1">
      <alignment horizontal="left"/>
    </xf>
    <xf numFmtId="0" fontId="0" fillId="0" borderId="20" xfId="0" applyBorder="1" applyAlignment="1">
      <alignment horizontal="center" vertical="center" wrapText="1"/>
    </xf>
    <xf numFmtId="0" fontId="48" fillId="0" borderId="12" xfId="0" applyFont="1" applyBorder="1" applyAlignment="1" applyProtection="1">
      <alignment horizontal="center" vertical="top" wrapText="1"/>
      <protection locked="0"/>
    </xf>
    <xf numFmtId="0" fontId="44" fillId="0" borderId="13" xfId="0" applyFont="1" applyBorder="1" applyAlignment="1" applyProtection="1">
      <alignment horizontal="center" vertical="top" wrapText="1"/>
      <protection locked="0"/>
    </xf>
    <xf numFmtId="0" fontId="44" fillId="0" borderId="14" xfId="0" applyFont="1" applyBorder="1" applyAlignment="1" applyProtection="1">
      <alignment horizontal="center" vertical="top" wrapText="1"/>
      <protection locked="0"/>
    </xf>
    <xf numFmtId="0" fontId="44" fillId="0" borderId="15" xfId="0" applyFont="1" applyBorder="1" applyAlignment="1" applyProtection="1">
      <alignment horizontal="center" vertical="top" wrapText="1"/>
      <protection locked="0"/>
    </xf>
    <xf numFmtId="0" fontId="44" fillId="0" borderId="0" xfId="0" applyFont="1" applyAlignment="1" applyProtection="1">
      <alignment horizontal="center" vertical="top" wrapText="1"/>
      <protection locked="0"/>
    </xf>
    <xf numFmtId="0" fontId="44" fillId="0" borderId="16" xfId="0" applyFont="1" applyBorder="1" applyAlignment="1" applyProtection="1">
      <alignment horizontal="center" vertical="top" wrapText="1"/>
      <protection locked="0"/>
    </xf>
    <xf numFmtId="0" fontId="44" fillId="0" borderId="17" xfId="0" applyFont="1" applyBorder="1" applyAlignment="1" applyProtection="1">
      <alignment horizontal="center" vertical="top" wrapText="1"/>
      <protection locked="0"/>
    </xf>
    <xf numFmtId="0" fontId="44" fillId="0" borderId="18" xfId="0" applyFont="1" applyBorder="1" applyAlignment="1" applyProtection="1">
      <alignment horizontal="center" vertical="top" wrapText="1"/>
      <protection locked="0"/>
    </xf>
    <xf numFmtId="0" fontId="44" fillId="0" borderId="19" xfId="0" applyFont="1" applyBorder="1" applyAlignment="1" applyProtection="1">
      <alignment horizontal="center" vertical="top" wrapText="1"/>
      <protection locked="0"/>
    </xf>
    <xf numFmtId="0" fontId="38" fillId="0" borderId="10" xfId="0" applyFont="1" applyBorder="1" applyAlignment="1" applyProtection="1">
      <alignment horizontal="center" vertical="center" wrapText="1"/>
      <protection locked="0"/>
    </xf>
    <xf numFmtId="0" fontId="38" fillId="0" borderId="2" xfId="0" applyFont="1" applyBorder="1" applyAlignment="1" applyProtection="1">
      <alignment horizontal="center" vertical="center" wrapText="1"/>
      <protection locked="0"/>
    </xf>
    <xf numFmtId="0" fontId="38" fillId="0" borderId="11" xfId="0" applyFont="1" applyBorder="1" applyAlignment="1" applyProtection="1">
      <alignment horizontal="center" vertical="center" wrapText="1"/>
      <protection locked="0"/>
    </xf>
    <xf numFmtId="0" fontId="40" fillId="0" borderId="12" xfId="0" applyFont="1" applyBorder="1" applyAlignment="1">
      <alignment horizontal="left" wrapText="1"/>
    </xf>
    <xf numFmtId="0" fontId="40" fillId="0" borderId="13" xfId="0" applyFont="1" applyBorder="1" applyAlignment="1">
      <alignment horizontal="left" wrapText="1"/>
    </xf>
    <xf numFmtId="0" fontId="40" fillId="0" borderId="14" xfId="0" applyFont="1" applyBorder="1" applyAlignment="1">
      <alignment horizontal="left" wrapText="1"/>
    </xf>
    <xf numFmtId="0" fontId="40" fillId="0" borderId="15" xfId="0" applyFont="1" applyBorder="1" applyAlignment="1">
      <alignment horizontal="left" wrapText="1"/>
    </xf>
    <xf numFmtId="0" fontId="40" fillId="0" borderId="0" xfId="0" applyFont="1" applyAlignment="1">
      <alignment horizontal="left" wrapText="1"/>
    </xf>
    <xf numFmtId="0" fontId="40" fillId="0" borderId="16" xfId="0" applyFont="1" applyBorder="1" applyAlignment="1">
      <alignment horizontal="left" wrapText="1"/>
    </xf>
    <xf numFmtId="0" fontId="47" fillId="0" borderId="15" xfId="0" applyFont="1" applyBorder="1" applyAlignment="1">
      <alignment horizontal="left"/>
    </xf>
    <xf numFmtId="0" fontId="47" fillId="0" borderId="0" xfId="0" applyFont="1" applyAlignment="1">
      <alignment horizontal="left"/>
    </xf>
    <xf numFmtId="0" fontId="47" fillId="0" borderId="16" xfId="0" applyFont="1" applyBorder="1" applyAlignment="1">
      <alignment horizontal="left"/>
    </xf>
    <xf numFmtId="0" fontId="42" fillId="0" borderId="0" xfId="0" applyFont="1" applyAlignment="1" applyProtection="1">
      <alignment horizontal="left" vertical="top"/>
      <protection locked="0"/>
    </xf>
    <xf numFmtId="0" fontId="42" fillId="0" borderId="16" xfId="0" applyFont="1" applyBorder="1" applyAlignment="1" applyProtection="1">
      <alignment horizontal="left" vertical="top"/>
      <protection locked="0"/>
    </xf>
    <xf numFmtId="0" fontId="40" fillId="0" borderId="17" xfId="0" applyFont="1" applyBorder="1" applyAlignment="1">
      <alignment horizontal="left"/>
    </xf>
    <xf numFmtId="0" fontId="40" fillId="0" borderId="18" xfId="0" applyFont="1" applyBorder="1" applyAlignment="1">
      <alignment horizontal="left"/>
    </xf>
    <xf numFmtId="0" fontId="40" fillId="0" borderId="19" xfId="0" applyFont="1" applyBorder="1" applyAlignment="1">
      <alignment horizontal="left"/>
    </xf>
    <xf numFmtId="0" fontId="43" fillId="0" borderId="15" xfId="0" applyFont="1" applyBorder="1" applyAlignment="1">
      <alignment horizontal="left"/>
    </xf>
    <xf numFmtId="0" fontId="43" fillId="0" borderId="0" xfId="0" applyFont="1" applyAlignment="1">
      <alignment horizontal="left"/>
    </xf>
    <xf numFmtId="0" fontId="43" fillId="0" borderId="16" xfId="0" applyFont="1" applyBorder="1" applyAlignment="1">
      <alignment horizontal="left"/>
    </xf>
    <xf numFmtId="0" fontId="40" fillId="0" borderId="15" xfId="0" applyFont="1" applyBorder="1" applyAlignment="1">
      <alignment horizontal="left"/>
    </xf>
    <xf numFmtId="0" fontId="40" fillId="0" borderId="0" xfId="0" applyFont="1" applyAlignment="1">
      <alignment horizontal="left"/>
    </xf>
    <xf numFmtId="0" fontId="40" fillId="0" borderId="16" xfId="0" applyFont="1" applyBorder="1" applyAlignment="1">
      <alignment horizontal="left"/>
    </xf>
    <xf numFmtId="0" fontId="40" fillId="0" borderId="12" xfId="0" applyFont="1" applyBorder="1" applyAlignment="1">
      <alignment horizontal="left"/>
    </xf>
    <xf numFmtId="0" fontId="40" fillId="0" borderId="13" xfId="0" applyFont="1" applyBorder="1" applyAlignment="1">
      <alignment horizontal="left"/>
    </xf>
    <xf numFmtId="0" fontId="40" fillId="0" borderId="14" xfId="0" applyFont="1" applyBorder="1" applyAlignment="1">
      <alignment horizontal="left"/>
    </xf>
    <xf numFmtId="0" fontId="46" fillId="0" borderId="15" xfId="0" applyFont="1" applyBorder="1" applyAlignment="1">
      <alignment horizontal="left"/>
    </xf>
    <xf numFmtId="0" fontId="46" fillId="0" borderId="0" xfId="0" applyFont="1" applyAlignment="1">
      <alignment horizontal="left"/>
    </xf>
    <xf numFmtId="0" fontId="46" fillId="0" borderId="16" xfId="0" applyFont="1" applyBorder="1" applyAlignment="1">
      <alignment horizontal="left"/>
    </xf>
    <xf numFmtId="0" fontId="46" fillId="0" borderId="15" xfId="0" applyFont="1" applyBorder="1" applyAlignment="1" applyProtection="1">
      <alignment horizontal="left" vertical="top"/>
      <protection locked="0"/>
    </xf>
    <xf numFmtId="0" fontId="46" fillId="0" borderId="0" xfId="0" applyFont="1" applyAlignment="1" applyProtection="1">
      <alignment horizontal="left" vertical="top"/>
      <protection locked="0"/>
    </xf>
    <xf numFmtId="0" fontId="46" fillId="0" borderId="16" xfId="0" applyFont="1" applyBorder="1" applyAlignment="1" applyProtection="1">
      <alignment horizontal="left" vertical="top"/>
      <protection locked="0"/>
    </xf>
    <xf numFmtId="0" fontId="47" fillId="0" borderId="15" xfId="0" applyFont="1" applyBorder="1" applyAlignment="1">
      <alignment horizontal="left" wrapText="1"/>
    </xf>
    <xf numFmtId="0" fontId="47" fillId="0" borderId="0" xfId="0" applyFont="1" applyAlignment="1">
      <alignment horizontal="left" wrapText="1"/>
    </xf>
    <xf numFmtId="0" fontId="47" fillId="0" borderId="16" xfId="0" applyFont="1" applyBorder="1" applyAlignment="1">
      <alignment horizontal="left" wrapText="1"/>
    </xf>
    <xf numFmtId="0" fontId="2" fillId="0" borderId="0" xfId="0" applyFont="1" applyAlignment="1">
      <alignment horizontal="center"/>
    </xf>
    <xf numFmtId="0" fontId="40" fillId="0" borderId="15" xfId="0" applyFont="1" applyBorder="1" applyAlignment="1"/>
    <xf numFmtId="0" fontId="40" fillId="0" borderId="0" xfId="0" applyFont="1" applyAlignment="1"/>
    <xf numFmtId="0" fontId="40" fillId="0" borderId="16" xfId="0" applyFont="1" applyBorder="1" applyAlignment="1"/>
  </cellXfs>
  <cellStyles count="506">
    <cellStyle name="20% - Accent1 2" xfId="32" xr:uid="{3167A814-C56F-42D1-96DF-7AF563587753}"/>
    <cellStyle name="20% - Accent1 2 2" xfId="33" xr:uid="{0CD43471-EDE9-48BA-8AA0-635E574B2F6C}"/>
    <cellStyle name="20% - Accent1 2 2 2" xfId="165" xr:uid="{18DAFE34-2E34-4DFD-811E-EEBF538D2EF2}"/>
    <cellStyle name="20% - Accent1 2 2 2 2" xfId="187" xr:uid="{2288A10B-E9D1-4B78-A942-F5660B36F7BD}"/>
    <cellStyle name="20% - Accent1 2 2 2 2 2" xfId="231" xr:uid="{5E90D850-C2EF-4031-89AC-C19D0F400AD9}"/>
    <cellStyle name="20% - Accent1 2 2 2 2 2 2" xfId="319" xr:uid="{7C78709D-A618-447D-A801-A6ABB32DB91F}"/>
    <cellStyle name="20% - Accent1 2 2 2 2 2 2 2" xfId="495" xr:uid="{CD57EF0E-578F-48AD-A3C8-74C0C609934A}"/>
    <cellStyle name="20% - Accent1 2 2 2 2 2 3" xfId="407" xr:uid="{1348C4E4-38F8-4AF5-B6EE-B4684B5B9E7E}"/>
    <cellStyle name="20% - Accent1 2 2 2 2 3" xfId="275" xr:uid="{9C531EE1-4A59-4FBC-B858-174D6264D547}"/>
    <cellStyle name="20% - Accent1 2 2 2 2 3 2" xfId="451" xr:uid="{9634C644-97FB-4FE3-9B59-0D0D35BEA983}"/>
    <cellStyle name="20% - Accent1 2 2 2 2 4" xfId="363" xr:uid="{ED7D3EB8-266E-47AD-8CBB-B296F1693F9F}"/>
    <cellStyle name="20% - Accent1 2 2 2 3" xfId="209" xr:uid="{923741EE-B6C1-4413-8C37-83CC9445F219}"/>
    <cellStyle name="20% - Accent1 2 2 2 3 2" xfId="297" xr:uid="{099A8146-C713-458F-851E-260AF0FA8F6F}"/>
    <cellStyle name="20% - Accent1 2 2 2 3 2 2" xfId="473" xr:uid="{D3E74327-DC0E-4829-984D-FF2643A58954}"/>
    <cellStyle name="20% - Accent1 2 2 2 3 3" xfId="385" xr:uid="{41943097-E314-43C7-9609-CD4BCEEAACEA}"/>
    <cellStyle name="20% - Accent1 2 2 2 4" xfId="253" xr:uid="{CF000A5A-3231-4DA6-9D17-DADA9376D34C}"/>
    <cellStyle name="20% - Accent1 2 2 2 4 2" xfId="429" xr:uid="{A8B48D49-4E0A-4136-87BE-665619477099}"/>
    <cellStyle name="20% - Accent1 2 2 2 5" xfId="341" xr:uid="{F05078C9-861B-422A-9A68-71D971CA9838}"/>
    <cellStyle name="20% - Accent1 2 2 3" xfId="176" xr:uid="{70CF36A4-C3A9-4457-B1A2-695DDB69B35E}"/>
    <cellStyle name="20% - Accent1 2 2 3 2" xfId="220" xr:uid="{78F534DC-2228-4D98-BDA3-0F9D29F43615}"/>
    <cellStyle name="20% - Accent1 2 2 3 2 2" xfId="308" xr:uid="{CC3CD0BB-DE65-4996-9449-733D9F2E64A9}"/>
    <cellStyle name="20% - Accent1 2 2 3 2 2 2" xfId="484" xr:uid="{3AA692D1-F255-4932-BE57-44A12D91D280}"/>
    <cellStyle name="20% - Accent1 2 2 3 2 3" xfId="396" xr:uid="{AA56B866-A3A1-49B0-ABEA-A4FCA4F69DA8}"/>
    <cellStyle name="20% - Accent1 2 2 3 3" xfId="264" xr:uid="{0EAC3BA5-3B64-4F09-889C-38694B61E51B}"/>
    <cellStyle name="20% - Accent1 2 2 3 3 2" xfId="440" xr:uid="{C607820B-D033-4873-9846-BC201814146B}"/>
    <cellStyle name="20% - Accent1 2 2 3 4" xfId="352" xr:uid="{00D7FF26-C843-4ED0-84F3-4D09A305C467}"/>
    <cellStyle name="20% - Accent1 2 2 4" xfId="198" xr:uid="{98AAD0B9-D98C-4B5E-A961-A760390ACDD2}"/>
    <cellStyle name="20% - Accent1 2 2 4 2" xfId="286" xr:uid="{06A95406-25F5-4D89-AF8B-BF2353B3D73F}"/>
    <cellStyle name="20% - Accent1 2 2 4 2 2" xfId="462" xr:uid="{E454A60C-4FD6-4D77-9667-1005E1204096}"/>
    <cellStyle name="20% - Accent1 2 2 4 3" xfId="374" xr:uid="{CC2BE3F9-8385-46C5-A805-D4AA27E61121}"/>
    <cellStyle name="20% - Accent1 2 2 5" xfId="242" xr:uid="{7834A4EE-FE1A-44D3-9E80-318A2E87B681}"/>
    <cellStyle name="20% - Accent1 2 2 5 2" xfId="418" xr:uid="{2BD3750A-F64A-4A2D-8A9E-95F5B1DCFACC}"/>
    <cellStyle name="20% - Accent1 2 2 6" xfId="330" xr:uid="{5F9D3933-AE06-4599-975E-68AC468E8443}"/>
    <cellStyle name="20% - Accent2 2" xfId="34" xr:uid="{DB0D9EC4-BEBC-485F-A09F-E6B9E670B519}"/>
    <cellStyle name="20% - Accent2 2 2" xfId="35" xr:uid="{84DE9F2B-3EA7-4413-AAF5-E11B93F7CACD}"/>
    <cellStyle name="20% - Accent2 2 2 2" xfId="166" xr:uid="{61595791-6C1C-48A0-8A8A-728004B5CB5A}"/>
    <cellStyle name="20% - Accent2 2 2 2 2" xfId="188" xr:uid="{34006926-EC57-40A5-93EB-2B546B1A1643}"/>
    <cellStyle name="20% - Accent2 2 2 2 2 2" xfId="232" xr:uid="{3B763121-895C-4E5A-BD0B-A9A76E5C2A51}"/>
    <cellStyle name="20% - Accent2 2 2 2 2 2 2" xfId="320" xr:uid="{AB136774-F1EC-4D90-9806-ABA9E4882DBB}"/>
    <cellStyle name="20% - Accent2 2 2 2 2 2 2 2" xfId="496" xr:uid="{89F301CA-89EE-4E90-900D-7AB8EBED075D}"/>
    <cellStyle name="20% - Accent2 2 2 2 2 2 3" xfId="408" xr:uid="{64C06752-C01A-4491-9572-A26D61F68082}"/>
    <cellStyle name="20% - Accent2 2 2 2 2 3" xfId="276" xr:uid="{5E0DB709-1E8F-4F1F-B889-F04C5C1B3DA3}"/>
    <cellStyle name="20% - Accent2 2 2 2 2 3 2" xfId="452" xr:uid="{757F48AE-48BB-4651-8233-F4598E285104}"/>
    <cellStyle name="20% - Accent2 2 2 2 2 4" xfId="364" xr:uid="{A86D6891-531C-40FA-A721-3B0A35605F9D}"/>
    <cellStyle name="20% - Accent2 2 2 2 3" xfId="210" xr:uid="{36774903-86D1-400D-9917-3D719D9A1B9D}"/>
    <cellStyle name="20% - Accent2 2 2 2 3 2" xfId="298" xr:uid="{B4F65A29-0015-4428-86F2-C8CF3305D009}"/>
    <cellStyle name="20% - Accent2 2 2 2 3 2 2" xfId="474" xr:uid="{CC1C2061-6621-43AF-BC63-33489D7A0F8A}"/>
    <cellStyle name="20% - Accent2 2 2 2 3 3" xfId="386" xr:uid="{21DF519E-3C7D-4D5E-A07F-418A655327D9}"/>
    <cellStyle name="20% - Accent2 2 2 2 4" xfId="254" xr:uid="{51799D1F-F720-45B7-893C-B813F3DC3A1A}"/>
    <cellStyle name="20% - Accent2 2 2 2 4 2" xfId="430" xr:uid="{5E141592-AF34-4260-BE66-030975D11302}"/>
    <cellStyle name="20% - Accent2 2 2 2 5" xfId="342" xr:uid="{9681036C-715C-4500-B33E-CF164F35DDFC}"/>
    <cellStyle name="20% - Accent2 2 2 3" xfId="177" xr:uid="{CC19C78B-1751-47C0-A3FA-73C45AB0BD7A}"/>
    <cellStyle name="20% - Accent2 2 2 3 2" xfId="221" xr:uid="{087DFBE9-8045-4A81-9B95-FE41FB17A84B}"/>
    <cellStyle name="20% - Accent2 2 2 3 2 2" xfId="309" xr:uid="{2056F346-D8E8-400F-9217-58E0D030BB97}"/>
    <cellStyle name="20% - Accent2 2 2 3 2 2 2" xfId="485" xr:uid="{1E9EF532-881F-4315-8CB2-8B4F0D5890E3}"/>
    <cellStyle name="20% - Accent2 2 2 3 2 3" xfId="397" xr:uid="{957E1A95-7C9E-47AE-882A-8BC87B90E4D6}"/>
    <cellStyle name="20% - Accent2 2 2 3 3" xfId="265" xr:uid="{DB5BF490-FB40-48E1-970F-46168327AA34}"/>
    <cellStyle name="20% - Accent2 2 2 3 3 2" xfId="441" xr:uid="{FA054AE2-10B3-46A5-9CB1-F2E2EB2F5B4A}"/>
    <cellStyle name="20% - Accent2 2 2 3 4" xfId="353" xr:uid="{11CEA127-B7A5-46C4-8F0E-9545C641D45B}"/>
    <cellStyle name="20% - Accent2 2 2 4" xfId="199" xr:uid="{7CF14239-280E-44F3-972A-46A302EBFA19}"/>
    <cellStyle name="20% - Accent2 2 2 4 2" xfId="287" xr:uid="{0064964E-5A93-4BB1-BF8D-20600E7B51DB}"/>
    <cellStyle name="20% - Accent2 2 2 4 2 2" xfId="463" xr:uid="{B41B9977-5E47-4624-8159-3F316369ACD7}"/>
    <cellStyle name="20% - Accent2 2 2 4 3" xfId="375" xr:uid="{B02CAA5B-9B9E-4DF1-86AC-380F74652B79}"/>
    <cellStyle name="20% - Accent2 2 2 5" xfId="243" xr:uid="{1F95441C-800E-4EFF-841E-C43B30E0E781}"/>
    <cellStyle name="20% - Accent2 2 2 5 2" xfId="419" xr:uid="{D937121B-C9CD-475E-A5BB-C9F6FBA793D9}"/>
    <cellStyle name="20% - Accent2 2 2 6" xfId="331" xr:uid="{EABECA5A-915A-4643-A798-77E60E9C6BFB}"/>
    <cellStyle name="20% - Accent3 2" xfId="36" xr:uid="{DFE8A781-41D3-48A7-8C7C-F60EDE356486}"/>
    <cellStyle name="20% - Accent3 2 2" xfId="37" xr:uid="{EB7E6F9D-FF9E-48CE-B47C-4097BD3C4943}"/>
    <cellStyle name="20% - Accent3 2 2 2" xfId="167" xr:uid="{58608775-4F24-42AB-A3DF-9BDA22D614CA}"/>
    <cellStyle name="20% - Accent3 2 2 2 2" xfId="189" xr:uid="{8E484D53-53E4-4929-BC6F-F16FDB934422}"/>
    <cellStyle name="20% - Accent3 2 2 2 2 2" xfId="233" xr:uid="{9A04EB0F-8A77-41F6-9230-D777041A4D68}"/>
    <cellStyle name="20% - Accent3 2 2 2 2 2 2" xfId="321" xr:uid="{887DCC29-C4C9-4BA2-86B0-7C94D7E8F930}"/>
    <cellStyle name="20% - Accent3 2 2 2 2 2 2 2" xfId="497" xr:uid="{A3BB3906-D4FB-47B3-B63D-42515A9DA57A}"/>
    <cellStyle name="20% - Accent3 2 2 2 2 2 3" xfId="409" xr:uid="{AD066FE1-1BA3-4941-8D67-4E5851AF506D}"/>
    <cellStyle name="20% - Accent3 2 2 2 2 3" xfId="277" xr:uid="{7870C4C8-7BF7-4EE3-A31E-443AF9295F0D}"/>
    <cellStyle name="20% - Accent3 2 2 2 2 3 2" xfId="453" xr:uid="{DA61570C-3C23-43DE-8AC1-36EEBA0AB7D7}"/>
    <cellStyle name="20% - Accent3 2 2 2 2 4" xfId="365" xr:uid="{5052A311-455F-4F66-84FD-8CD3EDC703EE}"/>
    <cellStyle name="20% - Accent3 2 2 2 3" xfId="211" xr:uid="{8E3A4626-C15D-4E98-9B29-BF3139766162}"/>
    <cellStyle name="20% - Accent3 2 2 2 3 2" xfId="299" xr:uid="{B9E0CBFC-5563-4C50-8424-79C07B1727A5}"/>
    <cellStyle name="20% - Accent3 2 2 2 3 2 2" xfId="475" xr:uid="{C1F356A4-0F52-47B0-AA98-34A47E0088D0}"/>
    <cellStyle name="20% - Accent3 2 2 2 3 3" xfId="387" xr:uid="{59232451-1D52-4346-BD2A-6DA17C6A9A94}"/>
    <cellStyle name="20% - Accent3 2 2 2 4" xfId="255" xr:uid="{BF61A6F9-24C6-47F7-A6F6-934FEAE0079A}"/>
    <cellStyle name="20% - Accent3 2 2 2 4 2" xfId="431" xr:uid="{75149E34-310F-4862-BD6B-4ADC8ACA658E}"/>
    <cellStyle name="20% - Accent3 2 2 2 5" xfId="343" xr:uid="{81DED462-AF28-4170-BE51-EBAA15C86612}"/>
    <cellStyle name="20% - Accent3 2 2 3" xfId="178" xr:uid="{A5DA032C-284A-419E-BA0B-750A351DE91E}"/>
    <cellStyle name="20% - Accent3 2 2 3 2" xfId="222" xr:uid="{E3B6204B-32AA-4291-A8D2-A4958FFFE93C}"/>
    <cellStyle name="20% - Accent3 2 2 3 2 2" xfId="310" xr:uid="{B55EFE48-1CF0-48F6-AA81-C2B3E02633B3}"/>
    <cellStyle name="20% - Accent3 2 2 3 2 2 2" xfId="486" xr:uid="{4555BDD3-BB96-4AF0-B426-119CDADAFD4F}"/>
    <cellStyle name="20% - Accent3 2 2 3 2 3" xfId="398" xr:uid="{E6B8A5FE-8C78-401A-9646-BD753DD11F88}"/>
    <cellStyle name="20% - Accent3 2 2 3 3" xfId="266" xr:uid="{07EF9016-6785-4D8D-AA5F-0151E60033BB}"/>
    <cellStyle name="20% - Accent3 2 2 3 3 2" xfId="442" xr:uid="{F0F0BF53-0AFB-432D-82E7-17D412C420D5}"/>
    <cellStyle name="20% - Accent3 2 2 3 4" xfId="354" xr:uid="{E5917856-5147-4FAC-AF89-F079DE82F798}"/>
    <cellStyle name="20% - Accent3 2 2 4" xfId="200" xr:uid="{E0F6C154-0DC1-4E69-A7D3-609211F3F699}"/>
    <cellStyle name="20% - Accent3 2 2 4 2" xfId="288" xr:uid="{5A27AB8F-2F2E-4103-9398-78BAC5E6B74D}"/>
    <cellStyle name="20% - Accent3 2 2 4 2 2" xfId="464" xr:uid="{E54D2E61-F40D-476D-902E-D6C1EE4F9BBC}"/>
    <cellStyle name="20% - Accent3 2 2 4 3" xfId="376" xr:uid="{AB361327-E6DB-45FF-82BD-DEC9A8196773}"/>
    <cellStyle name="20% - Accent3 2 2 5" xfId="244" xr:uid="{FCAB2756-4B85-4857-BEDA-46BE70FB41F7}"/>
    <cellStyle name="20% - Accent3 2 2 5 2" xfId="420" xr:uid="{EF494BEB-83BC-4A22-9A07-F0548D6987FB}"/>
    <cellStyle name="20% - Accent3 2 2 6" xfId="332" xr:uid="{C135E615-AF41-4437-9882-4E3655C7D68B}"/>
    <cellStyle name="20% - Accent4 2" xfId="38" xr:uid="{7E590454-848D-4AE9-BBD8-8C717A04F7DD}"/>
    <cellStyle name="20% - Accent4 2 2" xfId="39" xr:uid="{518C7A3C-983D-4ACE-B136-D19FDC6A2586}"/>
    <cellStyle name="20% - Accent4 2 2 2" xfId="168" xr:uid="{17DD33B9-2943-4D42-B4CD-AB2254475A1B}"/>
    <cellStyle name="20% - Accent4 2 2 2 2" xfId="190" xr:uid="{1622AD45-941C-4755-B3F8-0B66FA456A4E}"/>
    <cellStyle name="20% - Accent4 2 2 2 2 2" xfId="234" xr:uid="{A637F74E-4CAB-45B6-8937-8A9B3C03FECB}"/>
    <cellStyle name="20% - Accent4 2 2 2 2 2 2" xfId="322" xr:uid="{65832191-EC5F-4CA7-B06A-D71716B3A97C}"/>
    <cellStyle name="20% - Accent4 2 2 2 2 2 2 2" xfId="498" xr:uid="{E7F007B4-D7DB-45DC-AE5B-3F7F5F0D1E71}"/>
    <cellStyle name="20% - Accent4 2 2 2 2 2 3" xfId="410" xr:uid="{E6395D83-F897-4BCF-BDA1-FFBA6F276C4D}"/>
    <cellStyle name="20% - Accent4 2 2 2 2 3" xfId="278" xr:uid="{7755F19C-67BB-462F-8501-FADF9E5E7471}"/>
    <cellStyle name="20% - Accent4 2 2 2 2 3 2" xfId="454" xr:uid="{ECD6EB5B-FC3F-4BA9-A18D-8C9370E4E703}"/>
    <cellStyle name="20% - Accent4 2 2 2 2 4" xfId="366" xr:uid="{81F2BAD0-A710-4652-880F-3B1070113EBF}"/>
    <cellStyle name="20% - Accent4 2 2 2 3" xfId="212" xr:uid="{5EE1779E-5446-4176-9132-6AF70229C3FA}"/>
    <cellStyle name="20% - Accent4 2 2 2 3 2" xfId="300" xr:uid="{CC31AFE3-2C0F-45A6-A7A4-997BDED96C73}"/>
    <cellStyle name="20% - Accent4 2 2 2 3 2 2" xfId="476" xr:uid="{514EB68B-1C15-43E8-8017-5759DB99BFE7}"/>
    <cellStyle name="20% - Accent4 2 2 2 3 3" xfId="388" xr:uid="{0BD66FE9-17F4-4E4E-A551-2EA437E5D169}"/>
    <cellStyle name="20% - Accent4 2 2 2 4" xfId="256" xr:uid="{0C3966DE-0A1D-47C9-9A0A-5DC488B4A56D}"/>
    <cellStyle name="20% - Accent4 2 2 2 4 2" xfId="432" xr:uid="{F33B78BA-1335-4773-8246-A6407F9642E9}"/>
    <cellStyle name="20% - Accent4 2 2 2 5" xfId="344" xr:uid="{4951EB81-5C38-496B-8854-45607C777C9D}"/>
    <cellStyle name="20% - Accent4 2 2 3" xfId="179" xr:uid="{7D282AD1-E845-4791-802A-899D0ED22339}"/>
    <cellStyle name="20% - Accent4 2 2 3 2" xfId="223" xr:uid="{A720FE0B-2661-4F13-BAEA-6944E619AB12}"/>
    <cellStyle name="20% - Accent4 2 2 3 2 2" xfId="311" xr:uid="{507D381B-383F-4279-A868-7CBD527CA266}"/>
    <cellStyle name="20% - Accent4 2 2 3 2 2 2" xfId="487" xr:uid="{1E164805-774B-46A7-B6A5-3EB0B3C3BA31}"/>
    <cellStyle name="20% - Accent4 2 2 3 2 3" xfId="399" xr:uid="{BBF9B2B6-5A0B-4E48-9651-78868CA73FE2}"/>
    <cellStyle name="20% - Accent4 2 2 3 3" xfId="267" xr:uid="{503056F8-8758-42E1-8EE6-758461BFC59D}"/>
    <cellStyle name="20% - Accent4 2 2 3 3 2" xfId="443" xr:uid="{79E91705-E886-4622-9105-D88BFB5A76D6}"/>
    <cellStyle name="20% - Accent4 2 2 3 4" xfId="355" xr:uid="{91702333-D415-4F02-85A2-195D0C1088A6}"/>
    <cellStyle name="20% - Accent4 2 2 4" xfId="201" xr:uid="{55F639CE-E5EF-4085-96DD-0F00AB2AE24F}"/>
    <cellStyle name="20% - Accent4 2 2 4 2" xfId="289" xr:uid="{A6051D78-0C81-4376-B38B-5F5A1456DA1E}"/>
    <cellStyle name="20% - Accent4 2 2 4 2 2" xfId="465" xr:uid="{9338EFC6-ECF6-4A5B-8C86-1CCBE4BC3B68}"/>
    <cellStyle name="20% - Accent4 2 2 4 3" xfId="377" xr:uid="{26F0F5E4-5EB0-41B9-BE5E-8542845F3DA3}"/>
    <cellStyle name="20% - Accent4 2 2 5" xfId="245" xr:uid="{4682FABF-103C-4169-92EB-A6ACEBA46811}"/>
    <cellStyle name="20% - Accent4 2 2 5 2" xfId="421" xr:uid="{545D47C4-6CA9-4D66-8F4A-D538E03C457F}"/>
    <cellStyle name="20% - Accent4 2 2 6" xfId="333" xr:uid="{CAD79A30-2808-4A70-9E03-BB9DB2524F8D}"/>
    <cellStyle name="Accent3 2" xfId="6" xr:uid="{DAE5984A-3FC4-431A-B118-573BDC4C0D74}"/>
    <cellStyle name="Body: normal cell" xfId="25" xr:uid="{91C4BE12-4702-48B6-9CFF-663DE450D9EC}"/>
    <cellStyle name="Calculated" xfId="40" xr:uid="{08B83289-4773-42BD-AAA8-A16BA1AF9D0B}"/>
    <cellStyle name="Calculation 2" xfId="5" xr:uid="{84CF5CC3-45F8-4CC1-948F-E410BAC1F64A}"/>
    <cellStyle name="Comma 10" xfId="41" xr:uid="{E6B031D4-3E07-4A72-AAAF-6A17A7B07490}"/>
    <cellStyle name="Comma 10 2" xfId="169" xr:uid="{8E78306C-4577-430E-9536-D57BD299C9ED}"/>
    <cellStyle name="Comma 10 2 2" xfId="191" xr:uid="{5378BF7B-D0E3-4A8D-9694-444263F2D4AF}"/>
    <cellStyle name="Comma 10 2 2 2" xfId="235" xr:uid="{CFBAAFD7-0274-4863-823C-E33336FD6241}"/>
    <cellStyle name="Comma 10 2 2 2 2" xfId="323" xr:uid="{5FF9C241-93DD-45AF-BEA5-26ECFF7EA3F2}"/>
    <cellStyle name="Comma 10 2 2 2 2 2" xfId="499" xr:uid="{2827BB1F-5399-447F-B54D-E997C791579F}"/>
    <cellStyle name="Comma 10 2 2 2 3" xfId="411" xr:uid="{E553B6DD-5287-4BCE-8347-F4A4B28EBBC8}"/>
    <cellStyle name="Comma 10 2 2 3" xfId="279" xr:uid="{1C2D5A36-16ED-4504-8F66-5F17E0088374}"/>
    <cellStyle name="Comma 10 2 2 3 2" xfId="455" xr:uid="{3152B0A1-D27A-4046-82EC-A1E321E87250}"/>
    <cellStyle name="Comma 10 2 2 4" xfId="367" xr:uid="{B4F62090-EB9B-4046-948F-F51D8532994C}"/>
    <cellStyle name="Comma 10 2 3" xfId="213" xr:uid="{3D4C72D5-6928-42D5-8D60-1F9B4A8E2B99}"/>
    <cellStyle name="Comma 10 2 3 2" xfId="301" xr:uid="{4A5FBF49-A8A1-4F79-804B-858D832A028E}"/>
    <cellStyle name="Comma 10 2 3 2 2" xfId="477" xr:uid="{7DFCDE33-9128-4A17-8377-649F1784FD4C}"/>
    <cellStyle name="Comma 10 2 3 3" xfId="389" xr:uid="{C5FD95C6-067C-4F64-B742-FACC929EB4AD}"/>
    <cellStyle name="Comma 10 2 4" xfId="257" xr:uid="{ADBB6FD1-6341-4567-9834-C56BB6012876}"/>
    <cellStyle name="Comma 10 2 4 2" xfId="433" xr:uid="{DCA1AAA4-2336-4D62-964A-29EAD847642D}"/>
    <cellStyle name="Comma 10 2 5" xfId="345" xr:uid="{5F3E7409-33CF-4BD2-92AA-F3A6D0880003}"/>
    <cellStyle name="Comma 10 3" xfId="180" xr:uid="{3281E67B-17AA-4CAD-A4ED-DA0A4BD21820}"/>
    <cellStyle name="Comma 10 3 2" xfId="224" xr:uid="{23B07A96-AFAC-4A62-B3B7-85D5F63277E6}"/>
    <cellStyle name="Comma 10 3 2 2" xfId="312" xr:uid="{A2E6D571-90D8-46CD-B9D6-274FD5CF5BD3}"/>
    <cellStyle name="Comma 10 3 2 2 2" xfId="488" xr:uid="{09A55738-11AB-4435-8863-628C0C38399C}"/>
    <cellStyle name="Comma 10 3 2 3" xfId="400" xr:uid="{DD2F5278-763B-4FEF-9E22-6DF112ABABDE}"/>
    <cellStyle name="Comma 10 3 3" xfId="268" xr:uid="{A68D3984-611D-4486-925D-168382E8DD5F}"/>
    <cellStyle name="Comma 10 3 3 2" xfId="444" xr:uid="{436C4110-C919-4476-8DFD-6778F81D5CCB}"/>
    <cellStyle name="Comma 10 3 4" xfId="356" xr:uid="{52CF59DC-AF8A-4003-B6E6-C37E201AA28C}"/>
    <cellStyle name="Comma 10 4" xfId="202" xr:uid="{047B06FE-027D-4C4D-A304-C8393B86D94E}"/>
    <cellStyle name="Comma 10 4 2" xfId="290" xr:uid="{D10901E5-6DE8-4346-A650-6B53ACB8C1F9}"/>
    <cellStyle name="Comma 10 4 2 2" xfId="466" xr:uid="{C48FA4F9-2ED9-4B1C-BA8A-98C6CE8D4FC7}"/>
    <cellStyle name="Comma 10 4 3" xfId="378" xr:uid="{AAB2F22F-7468-4258-A96D-6D42D450436A}"/>
    <cellStyle name="Comma 10 5" xfId="246" xr:uid="{A0157184-3C40-4F46-BCEE-4FA2BC015B6B}"/>
    <cellStyle name="Comma 10 5 2" xfId="422" xr:uid="{33BE283A-7A9D-48E8-A195-5F5A5E420E88}"/>
    <cellStyle name="Comma 10 6" xfId="334" xr:uid="{3B124E9D-3D71-4D8B-8AB3-0EF89E11097E}"/>
    <cellStyle name="Comma 11" xfId="42" xr:uid="{C15CEB7F-7CBE-4457-8FB9-2304CCE943F9}"/>
    <cellStyle name="Comma 2" xfId="43" xr:uid="{1B6CD59C-6A2F-44FB-9CA2-C8A7233DBF8B}"/>
    <cellStyle name="Comma 2 2" xfId="14" xr:uid="{EDEE8DC5-11FE-4521-A79C-6BC0F28CBE12}"/>
    <cellStyle name="Comma 2 2 2" xfId="170" xr:uid="{FFAF9796-4CB0-421E-A8EC-C06F9DD31721}"/>
    <cellStyle name="Comma 2 2 2 2" xfId="192" xr:uid="{1C3AF0D0-D82D-4772-B39C-304B3C77E36B}"/>
    <cellStyle name="Comma 2 2 2 2 2" xfId="236" xr:uid="{962F150B-4D8D-485B-8BE3-128E5AFBAB7F}"/>
    <cellStyle name="Comma 2 2 2 2 2 2" xfId="324" xr:uid="{3EA2FEB3-0C3F-43DF-A098-484F456680A1}"/>
    <cellStyle name="Comma 2 2 2 2 2 2 2" xfId="500" xr:uid="{478CE77A-9C81-46EE-B7D2-A920FEBE5075}"/>
    <cellStyle name="Comma 2 2 2 2 2 3" xfId="412" xr:uid="{E5A6906A-D12F-4C3A-BD64-C91C8F867F20}"/>
    <cellStyle name="Comma 2 2 2 2 3" xfId="280" xr:uid="{C26C82E1-E38F-49F8-939E-CBED42F39C2A}"/>
    <cellStyle name="Comma 2 2 2 2 3 2" xfId="456" xr:uid="{EB7FD629-763E-44CE-A9DD-BAE224C30778}"/>
    <cellStyle name="Comma 2 2 2 2 4" xfId="368" xr:uid="{6977F177-29BD-41E0-948E-17D7A4475B31}"/>
    <cellStyle name="Comma 2 2 2 3" xfId="214" xr:uid="{A4245EC5-9235-49F1-A48A-5D7C8B601B17}"/>
    <cellStyle name="Comma 2 2 2 3 2" xfId="302" xr:uid="{9EEF38AD-7EF8-4C0C-A97A-7E9F84A19CA1}"/>
    <cellStyle name="Comma 2 2 2 3 2 2" xfId="478" xr:uid="{5B62854E-8193-4F0F-B059-546E65644A4C}"/>
    <cellStyle name="Comma 2 2 2 3 3" xfId="390" xr:uid="{325A8C2B-C6A2-45DB-9CA8-D55F9BED5E2C}"/>
    <cellStyle name="Comma 2 2 2 4" xfId="258" xr:uid="{94C7F090-9B55-4592-8B6C-1D0E67B7C262}"/>
    <cellStyle name="Comma 2 2 2 4 2" xfId="434" xr:uid="{69FB4761-284B-4295-96C5-37E631BF0B94}"/>
    <cellStyle name="Comma 2 2 2 5" xfId="346" xr:uid="{8D8AB5AD-4940-43F9-8193-50B609F7B701}"/>
    <cellStyle name="Comma 2 2 3" xfId="181" xr:uid="{8063ABB5-5240-42DB-97A2-E4B65E92FA6C}"/>
    <cellStyle name="Comma 2 2 3 2" xfId="225" xr:uid="{0A63E2CF-FD90-4D6D-AC61-54EBD631084B}"/>
    <cellStyle name="Comma 2 2 3 2 2" xfId="313" xr:uid="{D5CD6F9F-6B23-413C-A68E-1D8DD127A130}"/>
    <cellStyle name="Comma 2 2 3 2 2 2" xfId="489" xr:uid="{D3D9F38B-632A-475C-B1B2-2293451CBEAF}"/>
    <cellStyle name="Comma 2 2 3 2 3" xfId="401" xr:uid="{5BB659EC-A39A-4975-A814-5A74C07DA7A2}"/>
    <cellStyle name="Comma 2 2 3 3" xfId="269" xr:uid="{F9C0F5ED-A05B-4894-BE4E-A851A672D4E0}"/>
    <cellStyle name="Comma 2 2 3 3 2" xfId="445" xr:uid="{79683ABF-02EB-4941-94FF-6C5F72F57094}"/>
    <cellStyle name="Comma 2 2 3 4" xfId="357" xr:uid="{5B9150A5-B477-4086-AA41-E6DD4D3FBBA0}"/>
    <cellStyle name="Comma 2 2 4" xfId="203" xr:uid="{D0404C47-8274-4CB1-AEDC-9D9454AB3641}"/>
    <cellStyle name="Comma 2 2 4 2" xfId="291" xr:uid="{4BAACE2F-4F26-4780-9B93-47B111663415}"/>
    <cellStyle name="Comma 2 2 4 2 2" xfId="467" xr:uid="{5422F155-C425-4F35-9DF2-95649786FB1A}"/>
    <cellStyle name="Comma 2 2 4 3" xfId="379" xr:uid="{275E0225-7878-4A3F-90D9-715311460E42}"/>
    <cellStyle name="Comma 2 2 5" xfId="247" xr:uid="{863F986E-2993-402B-97CF-538FF50E36D7}"/>
    <cellStyle name="Comma 2 2 5 2" xfId="423" xr:uid="{70DC230D-989E-46BB-A56F-FBCEFC1F2DBB}"/>
    <cellStyle name="Comma 2 2 6" xfId="335" xr:uid="{4A1C3CA4-14DA-4184-8600-37A7EA541169}"/>
    <cellStyle name="Comma 2 2 7" xfId="44" xr:uid="{706A2142-CCE2-4BDD-B6F0-0DBCCE9DB238}"/>
    <cellStyle name="Comma 3" xfId="45" xr:uid="{69795CE1-815F-4C25-9BE6-1DDC40BA982D}"/>
    <cellStyle name="Comma 3 2" xfId="46" xr:uid="{D05640D7-1B1F-4AFD-9CDB-189C18520B13}"/>
    <cellStyle name="Comma 3 2 2" xfId="171" xr:uid="{2E083AA8-371E-42B4-B2AF-0AEE7AD4404C}"/>
    <cellStyle name="Comma 3 2 2 2" xfId="193" xr:uid="{A7242B1A-7AD1-417A-9DB7-3625BAC64747}"/>
    <cellStyle name="Comma 3 2 2 2 2" xfId="237" xr:uid="{29C020D3-7BA1-4AC6-8A53-74D511DBF8AA}"/>
    <cellStyle name="Comma 3 2 2 2 2 2" xfId="325" xr:uid="{17ED89D1-4E40-4320-937B-8FD4992FD521}"/>
    <cellStyle name="Comma 3 2 2 2 2 2 2" xfId="501" xr:uid="{60404631-054E-4FD0-B6F3-283DD6B32E68}"/>
    <cellStyle name="Comma 3 2 2 2 2 3" xfId="413" xr:uid="{F15A5CCB-7F97-47CB-90CE-5A92A49FC533}"/>
    <cellStyle name="Comma 3 2 2 2 3" xfId="281" xr:uid="{2E0A9A82-A507-4CBF-9D0B-760C81D7A9CF}"/>
    <cellStyle name="Comma 3 2 2 2 3 2" xfId="457" xr:uid="{C57C09CE-1FE5-4829-8628-B8562C2E2DEB}"/>
    <cellStyle name="Comma 3 2 2 2 4" xfId="369" xr:uid="{0BE93DC8-BBD2-43F3-9247-AAA4A1E1B4A4}"/>
    <cellStyle name="Comma 3 2 2 3" xfId="215" xr:uid="{FB760F44-3AEF-4A0F-835D-24DC40C85FD8}"/>
    <cellStyle name="Comma 3 2 2 3 2" xfId="303" xr:uid="{FADF67F7-7E54-423C-BDE1-F4695C73451D}"/>
    <cellStyle name="Comma 3 2 2 3 2 2" xfId="479" xr:uid="{5972DB27-B6CB-435C-8D83-BB92DE104DE3}"/>
    <cellStyle name="Comma 3 2 2 3 3" xfId="391" xr:uid="{E5525858-4803-4B49-B9E0-D70885608E48}"/>
    <cellStyle name="Comma 3 2 2 4" xfId="259" xr:uid="{7593D5AA-62EF-40EB-BB11-F7CC40C6F358}"/>
    <cellStyle name="Comma 3 2 2 4 2" xfId="435" xr:uid="{7B3BA0B9-5B2F-404C-B8A4-4EE6E929FCBE}"/>
    <cellStyle name="Comma 3 2 2 5" xfId="347" xr:uid="{28A76893-0FE4-4A21-8524-7E2BF7F541E4}"/>
    <cellStyle name="Comma 3 2 3" xfId="182" xr:uid="{EFB4EE53-0391-4731-A053-0283D3A6B6DB}"/>
    <cellStyle name="Comma 3 2 3 2" xfId="226" xr:uid="{B9F9DE33-F125-4CB9-A7CD-32B21AB92DE8}"/>
    <cellStyle name="Comma 3 2 3 2 2" xfId="314" xr:uid="{6B7DD155-2762-4A66-B074-0C018B54B693}"/>
    <cellStyle name="Comma 3 2 3 2 2 2" xfId="490" xr:uid="{996EDC3A-A9C2-4BC1-B3C6-42CC173B26C4}"/>
    <cellStyle name="Comma 3 2 3 2 3" xfId="402" xr:uid="{5BFB525A-868B-477B-9FE6-FB04ED37813F}"/>
    <cellStyle name="Comma 3 2 3 3" xfId="270" xr:uid="{61F70453-44DE-4BBD-A93E-C47927A1E826}"/>
    <cellStyle name="Comma 3 2 3 3 2" xfId="446" xr:uid="{4289E522-E8A7-47EE-9AF3-27F1D6516628}"/>
    <cellStyle name="Comma 3 2 3 4" xfId="358" xr:uid="{13536315-599E-4414-B1A3-21CAB63174FA}"/>
    <cellStyle name="Comma 3 2 4" xfId="204" xr:uid="{0F3539DD-0A39-485D-B3C2-A636F1ACBA29}"/>
    <cellStyle name="Comma 3 2 4 2" xfId="292" xr:uid="{9C030665-BFD2-4446-AB39-733CF059F767}"/>
    <cellStyle name="Comma 3 2 4 2 2" xfId="468" xr:uid="{AF0E652C-25FD-4C15-879D-A35D7D98E63A}"/>
    <cellStyle name="Comma 3 2 4 3" xfId="380" xr:uid="{AE7A0C7D-FDF9-41B1-88DC-EBE46A57E98B}"/>
    <cellStyle name="Comma 3 2 5" xfId="248" xr:uid="{68B3C73A-B11A-49CA-973E-B4A8F298D2BE}"/>
    <cellStyle name="Comma 3 2 5 2" xfId="424" xr:uid="{9A1E6ED4-F7CD-4510-8E97-0CB48F1D3353}"/>
    <cellStyle name="Comma 3 2 6" xfId="336" xr:uid="{FBD8B75E-A20F-46A1-BAF8-AAA517C2730E}"/>
    <cellStyle name="Comma 4" xfId="47" xr:uid="{F8A26A32-4CC4-4566-B20A-F914C5790E19}"/>
    <cellStyle name="Comma 5" xfId="48" xr:uid="{5457562C-77B5-4B14-8731-E5C0679027D9}"/>
    <cellStyle name="Comma 6" xfId="49" xr:uid="{FF09A02F-A982-4802-8524-690FF9CF2658}"/>
    <cellStyle name="Comma 7" xfId="50" xr:uid="{EA6A263E-D9C0-46C0-B8C2-7FEBFFB14180}"/>
    <cellStyle name="Comma 8" xfId="51" xr:uid="{3214CED7-1D5C-4672-97FD-C9B64A0F18F8}"/>
    <cellStyle name="Comma 9" xfId="52" xr:uid="{D52C79B6-671B-4514-83D9-48DC4ADCD89A}"/>
    <cellStyle name="Currency 2" xfId="53" xr:uid="{A09A5958-7C16-401F-9078-A7A6B8A2674C}"/>
    <cellStyle name="Currency 3" xfId="54" xr:uid="{D28FC44D-8A38-4284-AF98-6CAD0724F3A1}"/>
    <cellStyle name="Currency 4" xfId="55" xr:uid="{AFC90AC6-A7FD-4F6C-A9DB-5F08AACA9398}"/>
    <cellStyle name="Currency 5" xfId="56" xr:uid="{124C6BC3-D17F-4E82-841C-EBCB693AD0EA}"/>
    <cellStyle name="Currency 6" xfId="57" xr:uid="{305FD4BC-AB9A-4D1D-8DEE-196AE4EF44E7}"/>
    <cellStyle name="Currency 7" xfId="58" xr:uid="{4D6A0031-BBBE-4126-9FCC-5A4D1466921D}"/>
    <cellStyle name="Currency 8" xfId="59" xr:uid="{1D5557BE-6567-45B6-B0DD-13DE31CF00DF}"/>
    <cellStyle name="Currency 8 2" xfId="172" xr:uid="{55AE220E-B6F8-442D-B20C-291C32DB60E8}"/>
    <cellStyle name="Currency 8 2 2" xfId="194" xr:uid="{BC7E8315-8DCA-4266-A280-A8B084E03A9A}"/>
    <cellStyle name="Currency 8 2 2 2" xfId="238" xr:uid="{30B805E5-68DD-4776-B9BB-63DB1152DCF2}"/>
    <cellStyle name="Currency 8 2 2 2 2" xfId="326" xr:uid="{E88E4C54-1DBC-4314-9153-B8428FF92874}"/>
    <cellStyle name="Currency 8 2 2 2 2 2" xfId="502" xr:uid="{794ABA93-34E9-472D-98AC-D75B27213453}"/>
    <cellStyle name="Currency 8 2 2 2 3" xfId="414" xr:uid="{50F57A82-15EA-48E1-B941-E36787AD884A}"/>
    <cellStyle name="Currency 8 2 2 3" xfId="282" xr:uid="{C8229783-BE48-4AD3-97B1-26C773FBFD4D}"/>
    <cellStyle name="Currency 8 2 2 3 2" xfId="458" xr:uid="{8FD1A671-8DDC-4530-9F9A-AD7C8C82E745}"/>
    <cellStyle name="Currency 8 2 2 4" xfId="370" xr:uid="{88A9EF18-7C5D-43AD-9C75-C9AF9E7374BF}"/>
    <cellStyle name="Currency 8 2 3" xfId="216" xr:uid="{EEF67186-8254-4DBA-ABA8-47E553FAB797}"/>
    <cellStyle name="Currency 8 2 3 2" xfId="304" xr:uid="{4B2D3E05-02E3-4725-995F-B0C17AD13E47}"/>
    <cellStyle name="Currency 8 2 3 2 2" xfId="480" xr:uid="{5F129418-6B46-40F6-8BDF-B60B1891D577}"/>
    <cellStyle name="Currency 8 2 3 3" xfId="392" xr:uid="{39DCC241-1EB0-4267-B2A4-3A707470C15C}"/>
    <cellStyle name="Currency 8 2 4" xfId="260" xr:uid="{79841784-FD96-4BCC-BDDA-F8EC5F000B6A}"/>
    <cellStyle name="Currency 8 2 4 2" xfId="436" xr:uid="{B7656E11-A13A-4ED5-8C24-029AAD0C4582}"/>
    <cellStyle name="Currency 8 2 5" xfId="348" xr:uid="{BECFB3A8-6AF0-4FA8-AD3C-D523C2862094}"/>
    <cellStyle name="Currency 8 3" xfId="183" xr:uid="{F4035B2A-AFB5-465A-AF3A-EC1CC43033D2}"/>
    <cellStyle name="Currency 8 3 2" xfId="227" xr:uid="{E8D9BD96-E502-45C8-AAD4-7235F391C9E6}"/>
    <cellStyle name="Currency 8 3 2 2" xfId="315" xr:uid="{6F350157-937B-4D2E-A5F0-4530B340EDDA}"/>
    <cellStyle name="Currency 8 3 2 2 2" xfId="491" xr:uid="{669BD235-1A4E-4FF7-AAA0-D542B427F7FA}"/>
    <cellStyle name="Currency 8 3 2 3" xfId="403" xr:uid="{C6ACA97F-12B6-42C8-AAF2-3D2B9E101ADC}"/>
    <cellStyle name="Currency 8 3 3" xfId="271" xr:uid="{F57CE2D0-4DA4-4074-B172-FA98E2E16A6E}"/>
    <cellStyle name="Currency 8 3 3 2" xfId="447" xr:uid="{0F6E03B1-0B70-4838-B25D-D28E9089857D}"/>
    <cellStyle name="Currency 8 3 4" xfId="359" xr:uid="{4D8152EB-1863-433C-9D48-CBA72CC96DFC}"/>
    <cellStyle name="Currency 8 4" xfId="205" xr:uid="{491CC842-5302-4125-866F-5481FC173FAD}"/>
    <cellStyle name="Currency 8 4 2" xfId="293" xr:uid="{2FD598FA-20F2-470C-90F9-7B420BB7ACC1}"/>
    <cellStyle name="Currency 8 4 2 2" xfId="469" xr:uid="{F84ED45B-2A49-452B-AA4E-B47FCFEC94FB}"/>
    <cellStyle name="Currency 8 4 3" xfId="381" xr:uid="{B1A92D84-582E-4661-98E8-89E74A7A9159}"/>
    <cellStyle name="Currency 8 5" xfId="249" xr:uid="{ACF8CDF3-4659-4F91-B025-9133F5B6826D}"/>
    <cellStyle name="Currency 8 5 2" xfId="425" xr:uid="{446BD93B-6840-4790-A4C3-903B1D90EB29}"/>
    <cellStyle name="Currency 8 6" xfId="337" xr:uid="{52D91761-BAFE-427E-B818-C381106C7EC1}"/>
    <cellStyle name="Font: Calibri, 9pt regular" xfId="21" xr:uid="{5F7461B7-BEF9-420B-A0D8-9BBC059EC1AA}"/>
    <cellStyle name="Footnotes: top row" xfId="26" xr:uid="{8AF9B4AA-FD91-4607-841F-A8D25C2587F9}"/>
    <cellStyle name="Header: bottom row" xfId="22" xr:uid="{BD9C0BCA-C184-4078-8AA0-6277E2348918}"/>
    <cellStyle name="Heading" xfId="60" xr:uid="{516778F3-620A-4E2F-B3D9-3752CD6CF6A2}"/>
    <cellStyle name="Heading 2 2" xfId="61" xr:uid="{6AEC9CE7-4850-411A-A038-866969EA3353}"/>
    <cellStyle name="Heading2" xfId="62" xr:uid="{E6EBB293-737F-4354-88DB-6DDE5C51042A}"/>
    <cellStyle name="Hyperlink 10" xfId="63" xr:uid="{6203252B-C921-4736-B86C-FAA5CC3D546B}"/>
    <cellStyle name="Hyperlink 10 2" xfId="64" xr:uid="{A8919725-C830-473F-86EA-37C45592DE1D}"/>
    <cellStyle name="Hyperlink 10 3" xfId="65" xr:uid="{8BBC7F07-DC42-4C46-9606-8781F9DDDE5C}"/>
    <cellStyle name="Hyperlink 11" xfId="66" xr:uid="{D73F8BD1-6C39-48AD-A650-B50E7012BDCB}"/>
    <cellStyle name="Hyperlink 11 2" xfId="67" xr:uid="{D499273C-F1B1-4C18-B437-0EA5FEAAAD69}"/>
    <cellStyle name="Hyperlink 11 3" xfId="68" xr:uid="{1D7C41CE-F9D5-42E5-8F8B-C9AC9BCB4539}"/>
    <cellStyle name="Hyperlink 12" xfId="69" xr:uid="{4086CC4F-40F3-4FE9-A666-9FBD75536B1E}"/>
    <cellStyle name="Hyperlink 12 2" xfId="70" xr:uid="{B328E393-1DCD-4E30-84DB-82FC38AF03CC}"/>
    <cellStyle name="Hyperlink 12 3" xfId="71" xr:uid="{7F037E98-06FE-4046-BB93-FBF8DB1EAE09}"/>
    <cellStyle name="Hyperlink 13" xfId="72" xr:uid="{324310F1-E986-4C0D-AAD6-5AE5EFE21E69}"/>
    <cellStyle name="Hyperlink 13 2" xfId="73" xr:uid="{0EBCF964-3B86-4F54-B5E8-DE884ACC1677}"/>
    <cellStyle name="Hyperlink 13 3" xfId="74" xr:uid="{A1CA28D9-8FA3-4035-915C-FF6372FBB652}"/>
    <cellStyle name="Hyperlink 14" xfId="75" xr:uid="{429BE6FA-499C-4895-8EF6-54C99CB9ACF5}"/>
    <cellStyle name="Hyperlink 14 2" xfId="76" xr:uid="{DB7FEE30-403C-4970-B123-F32515DA87D6}"/>
    <cellStyle name="Hyperlink 14 3" xfId="77" xr:uid="{8E32103C-B0BE-4100-AF33-6ABA5427904C}"/>
    <cellStyle name="Hyperlink 15" xfId="78" xr:uid="{9EAE838F-1F88-4F2C-B6BD-0D18F828B68D}"/>
    <cellStyle name="Hyperlink 15 2" xfId="79" xr:uid="{D3DF9EFB-9113-4AF2-B17B-12803F478CA0}"/>
    <cellStyle name="Hyperlink 15 3" xfId="80" xr:uid="{038DD465-0AE8-4E53-B7AE-CA9474750FB9}"/>
    <cellStyle name="Hyperlink 16" xfId="81" xr:uid="{4AA95A69-F884-4CDD-A049-163A6F46F1A8}"/>
    <cellStyle name="Hyperlink 16 2" xfId="82" xr:uid="{1EB19FFF-DF12-496E-ACAF-49E61A8D480D}"/>
    <cellStyle name="Hyperlink 16 3" xfId="83" xr:uid="{359ED747-B027-46A5-8246-8D8B68055496}"/>
    <cellStyle name="Hyperlink 17" xfId="84" xr:uid="{32529636-EC67-41F1-A791-04E814C8C10C}"/>
    <cellStyle name="Hyperlink 17 2" xfId="85" xr:uid="{13031D9E-CA8F-493A-AFF8-5B21ACA1163F}"/>
    <cellStyle name="Hyperlink 17 3" xfId="86" xr:uid="{00D90F0F-FB29-4FC4-B529-AE83D0A44AAA}"/>
    <cellStyle name="Hyperlink 18" xfId="87" xr:uid="{E20215AC-B0CD-4A88-A372-3634AFF64B6D}"/>
    <cellStyle name="Hyperlink 18 2" xfId="88" xr:uid="{891182FE-1F19-4E2A-92B9-96407231524E}"/>
    <cellStyle name="Hyperlink 18 3" xfId="89" xr:uid="{FE9D0E87-A7F4-4A93-ADA1-96F74C662CBB}"/>
    <cellStyle name="Hyperlink 19" xfId="90" xr:uid="{F1D5F979-6FE3-4E2F-AD48-68844462AB68}"/>
    <cellStyle name="Hyperlink 19 2" xfId="91" xr:uid="{F3E108DC-DC6C-41F0-88CE-D376042AD13C}"/>
    <cellStyle name="Hyperlink 19 3" xfId="92" xr:uid="{88010075-1E7B-493D-8E15-4E91C3C03584}"/>
    <cellStyle name="Hyperlink 2" xfId="93" xr:uid="{B26EB6C3-9937-4771-BC71-F3080B94A882}"/>
    <cellStyle name="Hyperlink 2 2" xfId="94" xr:uid="{42527EF0-63B4-43DB-8C81-978177D46749}"/>
    <cellStyle name="Hyperlink 2 3" xfId="95" xr:uid="{42BC1D1B-1CCA-4FE0-B95E-5A990F1F3117}"/>
    <cellStyle name="Hyperlink 20" xfId="96" xr:uid="{263414B1-1409-469F-B35D-3AFF9FE99EFD}"/>
    <cellStyle name="Hyperlink 20 2" xfId="97" xr:uid="{B9B6D155-34FA-4EB6-AFF5-85F809D12867}"/>
    <cellStyle name="Hyperlink 20 3" xfId="98" xr:uid="{40346403-2BE5-4872-B8F8-807981DCB91C}"/>
    <cellStyle name="Hyperlink 21" xfId="99" xr:uid="{B1724363-A185-4AE4-9D26-EB426C0BE5E1}"/>
    <cellStyle name="Hyperlink 21 2" xfId="100" xr:uid="{02F89FA5-2722-4B41-A199-B629B5A95F2B}"/>
    <cellStyle name="Hyperlink 21 3" xfId="101" xr:uid="{697F1935-580E-4161-9DBA-954E82B57F81}"/>
    <cellStyle name="Hyperlink 22" xfId="102" xr:uid="{931DF52F-5159-44D7-A609-D45D7A2938EE}"/>
    <cellStyle name="Hyperlink 22 2" xfId="103" xr:uid="{C2EE41DC-89F5-46D0-B3B7-ECBF7704D7FA}"/>
    <cellStyle name="Hyperlink 22 3" xfId="104" xr:uid="{2AC48D2F-8089-4DFA-B3DC-21EE238DA3B4}"/>
    <cellStyle name="Hyperlink 23" xfId="105" xr:uid="{1C55C9AE-946F-4B01-A36D-44A7F24AA916}"/>
    <cellStyle name="Hyperlink 23 2" xfId="106" xr:uid="{7FD7192D-3DA8-490A-AAED-086DAE02CE64}"/>
    <cellStyle name="Hyperlink 23 3" xfId="107" xr:uid="{64EEC9F6-478B-493B-913A-C2B442E6E3E0}"/>
    <cellStyle name="Hyperlink 24" xfId="108" xr:uid="{66325E79-65A5-49BD-8C31-88D89A8034B4}"/>
    <cellStyle name="Hyperlink 25" xfId="109" xr:uid="{AFDF8F03-1FD4-4A01-BCB2-C9A59F07FB4A}"/>
    <cellStyle name="Hyperlink 26" xfId="110" xr:uid="{D999532B-2182-439B-92C0-6FA352D4BC07}"/>
    <cellStyle name="Hyperlink 27" xfId="111" xr:uid="{BCF8138C-F920-4362-BDC6-A05B42A9D521}"/>
    <cellStyle name="Hyperlink 28" xfId="112" xr:uid="{40F10309-EF12-4E68-92AF-D92A52651F56}"/>
    <cellStyle name="Hyperlink 29" xfId="113" xr:uid="{6D2A36A7-21D2-4674-807B-9BC79076088C}"/>
    <cellStyle name="Hyperlink 3" xfId="114" xr:uid="{E5F1FD03-54D5-476C-9611-9BFBB567FB45}"/>
    <cellStyle name="Hyperlink 3 2" xfId="115" xr:uid="{5F6CDCBB-6AB5-4EC4-98F1-2CB8EDC24FE6}"/>
    <cellStyle name="Hyperlink 3 3" xfId="116" xr:uid="{A7E9E8FF-00BB-4E77-A85E-65314F8E509D}"/>
    <cellStyle name="Hyperlink 30" xfId="117" xr:uid="{49973FED-B5DC-4EBD-A275-517255DB94FF}"/>
    <cellStyle name="Hyperlink 31" xfId="118" xr:uid="{4A6F9730-B7A6-497E-8392-5C1EC3381C24}"/>
    <cellStyle name="Hyperlink 32" xfId="119" xr:uid="{9C1BC6FB-DEFF-42A1-8DD6-C1935432E469}"/>
    <cellStyle name="Hyperlink 33" xfId="120" xr:uid="{3A6CF98A-DBE9-47C9-B910-FD93ED98D0AB}"/>
    <cellStyle name="Hyperlink 33 2" xfId="121" xr:uid="{38C88064-1D33-425A-BC5A-B5CD0A76B49F}"/>
    <cellStyle name="Hyperlink 33 3" xfId="122" xr:uid="{59F2CC34-A7FC-4082-9A80-B033DFCF32AC}"/>
    <cellStyle name="Hyperlink 34" xfId="123" xr:uid="{4323342E-2E80-4D84-8CFC-EBE5BFDDF2BD}"/>
    <cellStyle name="Hyperlink 34 2" xfId="124" xr:uid="{2832C955-0E6F-46F1-9A3E-146C05FF3CBF}"/>
    <cellStyle name="Hyperlink 34 3" xfId="125" xr:uid="{012DA420-A408-4C63-A81C-D072A55AF3F6}"/>
    <cellStyle name="Hyperlink 34 4" xfId="126" xr:uid="{6DDF6C8C-82A3-4ECF-8588-785BA8AB70AF}"/>
    <cellStyle name="Hyperlink 34 5" xfId="127" xr:uid="{E6111C9F-51AB-4222-B80D-CAA95150DEEB}"/>
    <cellStyle name="Hyperlink 4" xfId="128" xr:uid="{EDD70BED-48B2-40CB-A68E-51D2FE777D74}"/>
    <cellStyle name="Hyperlink 4 2" xfId="129" xr:uid="{F35B32D8-3415-411A-B94C-96E049D33E1A}"/>
    <cellStyle name="Hyperlink 4 3" xfId="130" xr:uid="{7AF85AC4-7041-4FF4-BF6E-212233C51128}"/>
    <cellStyle name="Hyperlink 5" xfId="131" xr:uid="{E02A3DB0-224A-4473-8350-AE2B9109BE65}"/>
    <cellStyle name="Hyperlink 5 2" xfId="132" xr:uid="{C9DA6CE4-91D6-4DBE-9F54-B9A338D19350}"/>
    <cellStyle name="Hyperlink 5 3" xfId="133" xr:uid="{7F1C2CD0-A050-4473-B88D-C3CF86CDE6FC}"/>
    <cellStyle name="Hyperlink 6" xfId="134" xr:uid="{52EBB9FC-4FA2-4B27-855E-6AF6F3866ED0}"/>
    <cellStyle name="Hyperlink 6 2" xfId="135" xr:uid="{AE8FB57A-C986-434B-80FA-A47F1D02D27B}"/>
    <cellStyle name="Hyperlink 6 3" xfId="136" xr:uid="{8A7D5F16-974F-4F72-8A09-20D450D5E7D8}"/>
    <cellStyle name="Hyperlink 7" xfId="137" xr:uid="{7E4CCF89-9329-4FBB-95C1-A0372E7C47A3}"/>
    <cellStyle name="Hyperlink 7 2" xfId="138" xr:uid="{CD2EF5D0-8F2A-4671-B84B-4428BD4BA386}"/>
    <cellStyle name="Hyperlink 7 3" xfId="139" xr:uid="{D74A66FE-E585-4296-B774-EF6891B72D23}"/>
    <cellStyle name="Hyperlink 8" xfId="140" xr:uid="{97BED56D-597C-4675-9D1F-32A269C3354E}"/>
    <cellStyle name="Hyperlink 8 2" xfId="141" xr:uid="{C5C8BD3F-8484-4725-97CA-34B5BCB18826}"/>
    <cellStyle name="Hyperlink 8 3" xfId="142" xr:uid="{67FBA8D6-7BA6-43A0-9100-13AB0C8DE8B6}"/>
    <cellStyle name="Hyperlink 9" xfId="143" xr:uid="{1329979E-9FDA-4E95-A573-8890CF1DF1E8}"/>
    <cellStyle name="Hyperlink 9 2" xfId="144" xr:uid="{84785077-2056-49B8-A376-B20978B806F5}"/>
    <cellStyle name="Hyperlink 9 3" xfId="145" xr:uid="{6142291C-9A6E-4F6B-A3FA-BE3ED8FA733F}"/>
    <cellStyle name="Index Hyperlink" xfId="12" xr:uid="{B22320DA-9997-4E72-811B-7B76AC93611A}"/>
    <cellStyle name="Input 2" xfId="146" xr:uid="{C51C62E9-FD8F-4FA3-8A99-7A85AC8423DA}"/>
    <cellStyle name="Linked" xfId="147" xr:uid="{0B6D52CA-7661-49D0-BED6-7B9FB8658362}"/>
    <cellStyle name="Normal" xfId="0" builtinId="0"/>
    <cellStyle name="Normal 106" xfId="19" xr:uid="{48DE2433-B3A0-49E0-9313-4B7873996FD2}"/>
    <cellStyle name="Normal 13" xfId="7" xr:uid="{C606D344-1FCC-45D9-AD50-39BDCDAEE467}"/>
    <cellStyle name="Normal 2" xfId="2" xr:uid="{F92919AE-5616-4C7B-92D0-9B8CDB8A2DE1}"/>
    <cellStyle name="Normal 2 2" xfId="17" xr:uid="{79EC19BA-9717-4DB1-8458-DD1C70CF3D44}"/>
    <cellStyle name="Normal 2 2 2" xfId="3" xr:uid="{355D82CF-D4A1-4249-AE3B-44236F343D6A}"/>
    <cellStyle name="Normal 2 2 2 2" xfId="173" xr:uid="{6BAB4D4B-A9AC-4A2C-8FFB-689F6A0F1E05}"/>
    <cellStyle name="Normal 2 2 2 2 2" xfId="195" xr:uid="{2E0A5E6F-4A4A-4561-8F0B-9FB164622BB6}"/>
    <cellStyle name="Normal 2 2 2 2 2 2" xfId="239" xr:uid="{60CA1611-4F37-4612-AD13-06B77BF98482}"/>
    <cellStyle name="Normal 2 2 2 2 2 2 2" xfId="327" xr:uid="{E8901029-7378-427F-B622-098D58ABA711}"/>
    <cellStyle name="Normal 2 2 2 2 2 2 2 2" xfId="503" xr:uid="{1EAA547D-D80B-4D2A-BAD0-9B943178F446}"/>
    <cellStyle name="Normal 2 2 2 2 2 2 3" xfId="415" xr:uid="{6121EB46-6D73-4E00-933A-5162244A52EB}"/>
    <cellStyle name="Normal 2 2 2 2 2 3" xfId="283" xr:uid="{6C717B95-7CE4-4607-B367-843A8C2713A4}"/>
    <cellStyle name="Normal 2 2 2 2 2 3 2" xfId="459" xr:uid="{5BFFF6A9-54DD-4FD4-83D1-4B0D1653B2D7}"/>
    <cellStyle name="Normal 2 2 2 2 2 4" xfId="371" xr:uid="{1D75659C-BA55-41F4-A704-6B829E57C5BC}"/>
    <cellStyle name="Normal 2 2 2 2 3" xfId="217" xr:uid="{702F0B66-3AB5-4109-A8E1-6A99852CFFEE}"/>
    <cellStyle name="Normal 2 2 2 2 3 2" xfId="305" xr:uid="{6487F2AD-B178-4D53-9BD3-6A68178B86E1}"/>
    <cellStyle name="Normal 2 2 2 2 3 2 2" xfId="481" xr:uid="{35286953-3D7D-44A4-9024-5EEB72962ACD}"/>
    <cellStyle name="Normal 2 2 2 2 3 3" xfId="393" xr:uid="{A4066D78-2175-42DB-A29E-A056F369F102}"/>
    <cellStyle name="Normal 2 2 2 2 4" xfId="261" xr:uid="{1B2AA025-FE22-4C34-BD59-B28D0A1268C7}"/>
    <cellStyle name="Normal 2 2 2 2 4 2" xfId="437" xr:uid="{49FD0E62-CA8E-4945-BA2F-8600846D1B9C}"/>
    <cellStyle name="Normal 2 2 2 2 5" xfId="349" xr:uid="{151436FA-B010-4FEE-8C1D-8F74C60274F4}"/>
    <cellStyle name="Normal 2 2 2 3" xfId="184" xr:uid="{FF492C62-F9B9-47F7-9E9D-51600B5877C6}"/>
    <cellStyle name="Normal 2 2 2 3 2" xfId="228" xr:uid="{759B3D9F-4B6F-41FA-BCAD-7B7274C74DD1}"/>
    <cellStyle name="Normal 2 2 2 3 2 2" xfId="316" xr:uid="{8AD0F772-7F05-4E21-A9F4-36A55C1B02C5}"/>
    <cellStyle name="Normal 2 2 2 3 2 2 2" xfId="492" xr:uid="{30E99CCD-A4BD-4C71-A056-DBEE671F16F3}"/>
    <cellStyle name="Normal 2 2 2 3 2 3" xfId="404" xr:uid="{FFBA7A84-82FD-4952-9884-E85D8CC73E96}"/>
    <cellStyle name="Normal 2 2 2 3 3" xfId="272" xr:uid="{84E5482A-F670-4C51-B75C-4588708785C4}"/>
    <cellStyle name="Normal 2 2 2 3 3 2" xfId="448" xr:uid="{8E4A4C25-E674-48C7-977A-947915B164E5}"/>
    <cellStyle name="Normal 2 2 2 3 4" xfId="360" xr:uid="{72244272-4848-459E-BD4F-80B5D40DC698}"/>
    <cellStyle name="Normal 2 2 2 4" xfId="206" xr:uid="{F6A333E7-E153-42EF-B924-77E47FB9FD6A}"/>
    <cellStyle name="Normal 2 2 2 4 2" xfId="294" xr:uid="{7B3FA1A1-B59E-4636-85BE-F503F3AAFD46}"/>
    <cellStyle name="Normal 2 2 2 4 2 2" xfId="470" xr:uid="{F5530D6F-A189-4FC6-8186-0A97A49999C6}"/>
    <cellStyle name="Normal 2 2 2 4 3" xfId="382" xr:uid="{48CE5F77-E74C-4410-8749-D384CD961CD1}"/>
    <cellStyle name="Normal 2 2 2 5" xfId="250" xr:uid="{5B735457-6B0B-4632-9946-A1AC7C49B36B}"/>
    <cellStyle name="Normal 2 2 2 5 2" xfId="426" xr:uid="{B863055F-8AD1-42F5-A837-B8FFFEF4BF8C}"/>
    <cellStyle name="Normal 2 2 2 6" xfId="338" xr:uid="{49D7FECB-7E72-458B-B614-EDB8EE66620A}"/>
    <cellStyle name="Normal 2 2 2 7" xfId="148" xr:uid="{42EC0292-521F-42C1-A5D9-E015C77DF410}"/>
    <cellStyle name="Normal 2 2 3" xfId="30" xr:uid="{2A19916F-77A9-4476-B7DE-738A7E3E5B6A}"/>
    <cellStyle name="Normal 2 3" xfId="27" xr:uid="{D14C531F-F9A5-4271-A78B-288FF5C1E537}"/>
    <cellStyle name="Normal 2 4" xfId="31" xr:uid="{E0731DF4-4DBA-4E3A-B007-660F08030A2C}"/>
    <cellStyle name="Normal 3" xfId="20" xr:uid="{6CBDEA7B-E39F-4907-9BE8-F3A8F610A5B7}"/>
    <cellStyle name="Normal 3 2" xfId="149" xr:uid="{AB788D37-249C-4876-B804-62D8012ECB5B}"/>
    <cellStyle name="Normal 4" xfId="28" xr:uid="{C9937334-6B29-4C22-B0F4-F9D8A2B844B8}"/>
    <cellStyle name="Normal 4 2" xfId="4" xr:uid="{69F5B435-0365-49A0-A4FD-2149BC547F3A}"/>
    <cellStyle name="Normal 5" xfId="29" xr:uid="{F3725C56-90D2-4CA3-B8A6-AEC39637E8EC}"/>
    <cellStyle name="Normal 5 2" xfId="150" xr:uid="{77322860-C436-4463-ABEC-C75D4E2594C8}"/>
    <cellStyle name="Normal 6" xfId="151" xr:uid="{F4CC81FD-68D2-4521-B861-533A8CC86660}"/>
    <cellStyle name="Normal 6 2" xfId="174" xr:uid="{C6FB4E05-5A1F-4752-A6CD-876F12410AF0}"/>
    <cellStyle name="Normal 6 2 2" xfId="196" xr:uid="{C6E543CE-CF82-4405-8085-B87118973686}"/>
    <cellStyle name="Normal 6 2 2 2" xfId="240" xr:uid="{C724A67A-DED8-42F4-A81E-6796A7F36023}"/>
    <cellStyle name="Normal 6 2 2 2 2" xfId="328" xr:uid="{82D035F3-71D5-40B9-837A-BBE30F1F4276}"/>
    <cellStyle name="Normal 6 2 2 2 2 2" xfId="504" xr:uid="{A981E26E-A565-48E3-A279-A76762C62224}"/>
    <cellStyle name="Normal 6 2 2 2 3" xfId="416" xr:uid="{0F20CAFF-FBB0-49FE-BCCD-7138DEC27FBC}"/>
    <cellStyle name="Normal 6 2 2 3" xfId="284" xr:uid="{301F11EB-321C-413A-B334-688BBF5D705F}"/>
    <cellStyle name="Normal 6 2 2 3 2" xfId="460" xr:uid="{B5ED379D-F08D-4919-9DF9-38E0344A494E}"/>
    <cellStyle name="Normal 6 2 2 4" xfId="372" xr:uid="{DD37728A-B5DC-4480-B34C-A7E6DCD743BF}"/>
    <cellStyle name="Normal 6 2 3" xfId="218" xr:uid="{A49030FA-C914-45B1-92ED-393098AC252A}"/>
    <cellStyle name="Normal 6 2 3 2" xfId="306" xr:uid="{6764D082-6729-49DA-8117-8644388FAC83}"/>
    <cellStyle name="Normal 6 2 3 2 2" xfId="482" xr:uid="{2A17CEE5-D599-4977-BFCA-2F79401FDA5C}"/>
    <cellStyle name="Normal 6 2 3 3" xfId="394" xr:uid="{9489CCC8-3E1C-4134-A7DB-68C594A23EEE}"/>
    <cellStyle name="Normal 6 2 4" xfId="262" xr:uid="{59366783-DB0E-44F0-9059-D170D92D2B93}"/>
    <cellStyle name="Normal 6 2 4 2" xfId="438" xr:uid="{A9B0E37C-6B73-4707-A6DD-C986DC7F966E}"/>
    <cellStyle name="Normal 6 2 5" xfId="350" xr:uid="{411B522D-E584-45D6-9BE1-2E5CD5C5B7ED}"/>
    <cellStyle name="Normal 6 3" xfId="185" xr:uid="{E5833E86-1F32-4238-B36E-D22974AD140F}"/>
    <cellStyle name="Normal 6 3 2" xfId="229" xr:uid="{B45D08FC-03CC-41BE-A0C1-32C637A1C82F}"/>
    <cellStyle name="Normal 6 3 2 2" xfId="317" xr:uid="{61A18F94-F5D7-40A0-BBBF-C57C123122E5}"/>
    <cellStyle name="Normal 6 3 2 2 2" xfId="493" xr:uid="{D7A9AD42-0EB7-4ABD-B92B-7A3B6CDF1AFE}"/>
    <cellStyle name="Normal 6 3 2 3" xfId="405" xr:uid="{2506C2D4-37D1-4591-95D8-721F22073845}"/>
    <cellStyle name="Normal 6 3 3" xfId="273" xr:uid="{EB9F9704-A24D-4D68-9489-C002C12EEC76}"/>
    <cellStyle name="Normal 6 3 3 2" xfId="449" xr:uid="{754B74BC-76E0-44D0-A117-3481944CBFF5}"/>
    <cellStyle name="Normal 6 3 4" xfId="361" xr:uid="{6921CC25-595E-4196-8AF8-72658DC7E6CE}"/>
    <cellStyle name="Normal 6 4" xfId="207" xr:uid="{07D033DA-1230-4AC8-9904-4B02C1AC9DC7}"/>
    <cellStyle name="Normal 6 4 2" xfId="295" xr:uid="{0F583A65-9B59-4D2B-B2B8-54BAF0BC969D}"/>
    <cellStyle name="Normal 6 4 2 2" xfId="471" xr:uid="{AEB6C197-DA16-4DB9-AEC7-35F3B60CC810}"/>
    <cellStyle name="Normal 6 4 3" xfId="383" xr:uid="{FDB43E1C-8EC1-4111-B041-62C09023FC1F}"/>
    <cellStyle name="Normal 6 5" xfId="251" xr:uid="{D9286CBF-9B73-4520-A2B7-AFDBFFAD886B}"/>
    <cellStyle name="Normal 6 5 2" xfId="427" xr:uid="{F73F11DC-5FA5-41BB-A71F-8F65C594C87E}"/>
    <cellStyle name="Normal 6 6" xfId="339" xr:uid="{E0E1C09B-7A68-406F-A5AE-5D09B09A278B}"/>
    <cellStyle name="Normal 7" xfId="152" xr:uid="{E118F2CB-B31E-424B-8B04-5FB49C6E32F8}"/>
    <cellStyle name="Normal 8" xfId="153" xr:uid="{0D424F68-32FA-455E-96A6-BBC4BCCEC85A}"/>
    <cellStyle name="Normal Small" xfId="154" xr:uid="{1A20B089-1670-4302-9E35-EC3ADD324186}"/>
    <cellStyle name="Parent row" xfId="24" xr:uid="{AB7CDAFA-01D6-4A46-BF5C-B41D11B49318}"/>
    <cellStyle name="Percent" xfId="1" builtinId="5"/>
    <cellStyle name="Percent 2" xfId="155" xr:uid="{01166F0B-389B-4A09-9F2C-D87B2622932B}"/>
    <cellStyle name="Percent 2 2" xfId="18" xr:uid="{DADA353B-157A-48E0-AA86-1624F8FC7ECD}"/>
    <cellStyle name="Percent 2 3" xfId="156" xr:uid="{95545035-7069-4D74-BEE9-DEDF7C279254}"/>
    <cellStyle name="Percent 2 4" xfId="175" xr:uid="{FD213C8B-BBB0-44E2-857E-DE323DD5D1E3}"/>
    <cellStyle name="Percent 2 4 2" xfId="197" xr:uid="{5ED8E451-373C-40B1-AB90-5F052D88A7C7}"/>
    <cellStyle name="Percent 2 4 2 2" xfId="241" xr:uid="{8CBC4CC6-D0E9-433D-BC10-10093E7AD51B}"/>
    <cellStyle name="Percent 2 4 2 2 2" xfId="329" xr:uid="{F16D2DDE-76EC-412A-8EEA-F9567C0EE987}"/>
    <cellStyle name="Percent 2 4 2 2 2 2" xfId="505" xr:uid="{13AD4238-4E45-405B-9279-EEA11AA87DB0}"/>
    <cellStyle name="Percent 2 4 2 2 3" xfId="417" xr:uid="{023C8D3C-5350-4D98-8FBB-869BB667C7E4}"/>
    <cellStyle name="Percent 2 4 2 3" xfId="285" xr:uid="{BB60D561-5729-4A96-9E74-6B560281D9E8}"/>
    <cellStyle name="Percent 2 4 2 3 2" xfId="461" xr:uid="{FF11AF9F-2F13-4C18-BD9D-27F2B08DC42A}"/>
    <cellStyle name="Percent 2 4 2 4" xfId="373" xr:uid="{FDF115A5-3183-445D-8AAE-EFAE823CDC90}"/>
    <cellStyle name="Percent 2 4 3" xfId="219" xr:uid="{0E384F52-9FBF-4DCC-9932-B30040072239}"/>
    <cellStyle name="Percent 2 4 3 2" xfId="307" xr:uid="{DAAD7DF2-4AE3-4CF3-A914-10FE5334036A}"/>
    <cellStyle name="Percent 2 4 3 2 2" xfId="483" xr:uid="{64601056-3A3B-416E-B00A-17941B34AFC9}"/>
    <cellStyle name="Percent 2 4 3 3" xfId="395" xr:uid="{372EF437-8023-48AA-B693-CBD07CEB85DC}"/>
    <cellStyle name="Percent 2 4 4" xfId="263" xr:uid="{AF50B22F-C3BE-4BB2-BAB5-4BDAB3865EF4}"/>
    <cellStyle name="Percent 2 4 4 2" xfId="439" xr:uid="{2EA93AC7-A52C-43B5-B9AC-85FBA1B145BA}"/>
    <cellStyle name="Percent 2 4 5" xfId="351" xr:uid="{A6B8E206-D69C-4BAD-B8CC-A0EC7D269984}"/>
    <cellStyle name="Percent 2 5" xfId="186" xr:uid="{0BA9DAAD-844F-4DF2-889E-BF10EB83BCC9}"/>
    <cellStyle name="Percent 2 5 2" xfId="230" xr:uid="{0BD0CD04-9E84-491D-9562-192D696EF4DA}"/>
    <cellStyle name="Percent 2 5 2 2" xfId="318" xr:uid="{E1A405E7-F74A-4555-802C-FA83A4042054}"/>
    <cellStyle name="Percent 2 5 2 2 2" xfId="494" xr:uid="{E556DF1C-88AB-4BEB-998F-FB8E18E9EA68}"/>
    <cellStyle name="Percent 2 5 2 3" xfId="406" xr:uid="{417B0D32-E93B-414E-82F8-2CBC2BC527B7}"/>
    <cellStyle name="Percent 2 5 3" xfId="274" xr:uid="{279CFEBD-8223-4A91-A06F-B0E0E6445FD7}"/>
    <cellStyle name="Percent 2 5 3 2" xfId="450" xr:uid="{CDE2948B-67B6-44A8-994E-1485EB95F30E}"/>
    <cellStyle name="Percent 2 5 4" xfId="362" xr:uid="{B15734E5-4097-42DF-8062-86BCA3AB58FB}"/>
    <cellStyle name="Percent 2 6" xfId="208" xr:uid="{8C1CA994-9BB5-4C75-8F45-0D1764F10088}"/>
    <cellStyle name="Percent 2 6 2" xfId="296" xr:uid="{4A2C571E-D8C3-46D1-BA9C-F58024369D59}"/>
    <cellStyle name="Percent 2 6 2 2" xfId="472" xr:uid="{D77689E5-D345-4757-9796-7405E9EA121E}"/>
    <cellStyle name="Percent 2 6 3" xfId="384" xr:uid="{77DFE2B5-2020-45D0-92EB-3D2FFFB746D2}"/>
    <cellStyle name="Percent 2 7" xfId="252" xr:uid="{844355D3-A246-4E1C-91A4-E782FB2B0DE2}"/>
    <cellStyle name="Percent 2 7 2" xfId="428" xr:uid="{378971D2-E6EE-48AD-8BBB-E2657102830C}"/>
    <cellStyle name="Percent 2 8" xfId="340" xr:uid="{45BDC2A9-5D62-4411-A601-A4C5A48367EA}"/>
    <cellStyle name="Percent 3" xfId="157" xr:uid="{4D45DC6F-1886-4367-8997-D57147A28A77}"/>
    <cellStyle name="Percent 3 2" xfId="158" xr:uid="{C0F19C53-232E-481E-A675-D332FB36B213}"/>
    <cellStyle name="phx-col-head" xfId="9" xr:uid="{EF3D1A42-CA31-4489-A563-CFC3AB61BFA9}"/>
    <cellStyle name="phx-col-head-last" xfId="10" xr:uid="{CD54684D-14D2-4E70-B6A8-A9CA8222DE61}"/>
    <cellStyle name="phx-header" xfId="8" xr:uid="{7D61997D-8E4F-4E6C-9D2C-9E64AED5FD89}"/>
    <cellStyle name="phx-level1" xfId="11" xr:uid="{42C65324-2F8F-4579-8453-4CFF16158C5F}"/>
    <cellStyle name="phx-note" xfId="15" xr:uid="{D16E9E33-1C0B-4A08-BAA0-8DF102FA3174}"/>
    <cellStyle name="phx-source" xfId="16" xr:uid="{BAB343E7-4644-43A1-9787-07D3D4E58BF9}"/>
    <cellStyle name="phx-subhead" xfId="13" xr:uid="{95B26241-F094-4EDD-A8BA-DF4FF6C17FB2}"/>
    <cellStyle name="Results" xfId="159" xr:uid="{DF03923C-B3CB-4115-9749-0C4FBD938F49}"/>
    <cellStyle name="Table title" xfId="23" xr:uid="{E81B782E-9751-409E-AD3D-22524B1DB3BF}"/>
    <cellStyle name="Title 2" xfId="160" xr:uid="{B86ACEAB-E399-497D-BF85-8BC0513D76AF}"/>
    <cellStyle name="Title 3" xfId="161" xr:uid="{8AE12E71-38F1-40F7-B23B-7119224A0DCD}"/>
    <cellStyle name="Unit" xfId="162" xr:uid="{B0849AF7-97B3-45E4-8893-6701011526CF}"/>
    <cellStyle name="UserInput" xfId="163" xr:uid="{276EF59A-4471-411B-BC38-2B440BB813FD}"/>
    <cellStyle name="Variable" xfId="164" xr:uid="{4CC7B370-7938-4DF3-BA55-A39F737AA077}"/>
  </cellStyles>
  <dxfs count="5">
    <dxf>
      <fill>
        <patternFill>
          <bgColor theme="0" tint="-0.34998626667073579"/>
        </patternFill>
      </fill>
    </dxf>
    <dxf>
      <fill>
        <patternFill>
          <fgColor auto="1"/>
          <bgColor theme="0" tint="-0.499984740745262"/>
        </patternFill>
      </fill>
    </dxf>
    <dxf>
      <fill>
        <patternFill>
          <fgColor auto="1"/>
          <bgColor theme="9" tint="0.59996337778862885"/>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BB7CC8FE-2270-43B0-8825-99E5E541BE64}">
      <tableStyleElement type="wholeTable" dxfId="4"/>
      <tableStyleElement type="headerRow" dxfId="3"/>
    </tableStyle>
  </tableStyles>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87E7E-E3D2-44B3-AD5F-5136325AA9BF}">
  <sheetPr codeName="Sheet4"/>
  <dimension ref="B1:E47"/>
  <sheetViews>
    <sheetView workbookViewId="0">
      <selection activeCell="B2" sqref="B2:E2"/>
    </sheetView>
  </sheetViews>
  <sheetFormatPr defaultColWidth="9.140625" defaultRowHeight="15"/>
  <cols>
    <col min="1" max="1" width="2.7109375" customWidth="1"/>
    <col min="2" max="4" width="30.7109375" customWidth="1"/>
    <col min="5" max="5" width="33.5703125" customWidth="1"/>
    <col min="6" max="6" width="2.7109375" customWidth="1"/>
  </cols>
  <sheetData>
    <row r="1" spans="2:5" ht="15.75" thickBot="1"/>
    <row r="2" spans="2:5" ht="43.5" customHeight="1" thickBot="1">
      <c r="B2" s="52" t="s">
        <v>0</v>
      </c>
      <c r="C2" s="53"/>
      <c r="D2" s="53"/>
      <c r="E2" s="54"/>
    </row>
    <row r="3" spans="2:5" ht="15" customHeight="1">
      <c r="B3" s="75" t="s">
        <v>1</v>
      </c>
      <c r="C3" s="76"/>
      <c r="D3" s="76"/>
      <c r="E3" s="77"/>
    </row>
    <row r="4" spans="2:5" ht="15.75" customHeight="1">
      <c r="B4" s="69" t="s">
        <v>2</v>
      </c>
      <c r="C4" s="70"/>
      <c r="D4" s="70"/>
      <c r="E4" s="71"/>
    </row>
    <row r="5" spans="2:5" ht="15" customHeight="1">
      <c r="B5" s="78" t="s">
        <v>3</v>
      </c>
      <c r="C5" s="79"/>
      <c r="D5" s="79"/>
      <c r="E5" s="80"/>
    </row>
    <row r="6" spans="2:5" ht="15" customHeight="1">
      <c r="B6" s="81" t="s">
        <v>4</v>
      </c>
      <c r="C6" s="82"/>
      <c r="D6" s="82"/>
      <c r="E6" s="83"/>
    </row>
    <row r="7" spans="2:5" ht="15" customHeight="1">
      <c r="B7" s="72" t="s">
        <v>5</v>
      </c>
      <c r="C7" s="73"/>
      <c r="D7" s="73"/>
      <c r="E7" s="74"/>
    </row>
    <row r="8" spans="2:5" ht="15" customHeight="1">
      <c r="B8" s="6"/>
      <c r="C8" s="64" t="s">
        <v>6</v>
      </c>
      <c r="D8" s="64"/>
      <c r="E8" s="65"/>
    </row>
    <row r="9" spans="2:5" ht="15" customHeight="1">
      <c r="B9" s="6"/>
      <c r="C9" s="64" t="s">
        <v>7</v>
      </c>
      <c r="D9" s="64"/>
      <c r="E9" s="65"/>
    </row>
    <row r="10" spans="2:5" ht="15" customHeight="1">
      <c r="B10" s="6"/>
      <c r="C10" s="64" t="s">
        <v>8</v>
      </c>
      <c r="D10" s="64"/>
      <c r="E10" s="65"/>
    </row>
    <row r="11" spans="2:5" ht="15" customHeight="1">
      <c r="B11" s="6"/>
      <c r="C11" s="64" t="s">
        <v>9</v>
      </c>
      <c r="D11" s="64"/>
      <c r="E11" s="65"/>
    </row>
    <row r="12" spans="2:5" ht="15" customHeight="1">
      <c r="B12" s="6"/>
      <c r="C12" s="64" t="s">
        <v>10</v>
      </c>
      <c r="D12" s="64"/>
      <c r="E12" s="65"/>
    </row>
    <row r="13" spans="2:5" ht="15" customHeight="1">
      <c r="B13" s="6"/>
      <c r="C13" s="64" t="s">
        <v>11</v>
      </c>
      <c r="D13" s="64"/>
      <c r="E13" s="65"/>
    </row>
    <row r="14" spans="2:5" ht="15" customHeight="1">
      <c r="B14" s="6"/>
      <c r="C14" s="64" t="s">
        <v>12</v>
      </c>
      <c r="D14" s="64"/>
      <c r="E14" s="65"/>
    </row>
    <row r="15" spans="2:5" ht="15" customHeight="1">
      <c r="B15" s="69" t="s">
        <v>13</v>
      </c>
      <c r="C15" s="70"/>
      <c r="D15" s="70"/>
      <c r="E15" s="71"/>
    </row>
    <row r="16" spans="2:5" ht="15" customHeight="1">
      <c r="B16" s="69" t="s">
        <v>14</v>
      </c>
      <c r="C16" s="70"/>
      <c r="D16" s="70"/>
      <c r="E16" s="71"/>
    </row>
    <row r="17" spans="2:5" ht="15" customHeight="1">
      <c r="B17" s="69" t="s">
        <v>15</v>
      </c>
      <c r="C17" s="70"/>
      <c r="D17" s="70"/>
      <c r="E17" s="71"/>
    </row>
    <row r="18" spans="2:5" ht="15" customHeight="1">
      <c r="B18" s="72" t="s">
        <v>16</v>
      </c>
      <c r="C18" s="73"/>
      <c r="D18" s="73"/>
      <c r="E18" s="74"/>
    </row>
    <row r="19" spans="2:5" ht="15" customHeight="1">
      <c r="B19" s="72" t="s">
        <v>17</v>
      </c>
      <c r="C19" s="73"/>
      <c r="D19" s="73"/>
      <c r="E19" s="74"/>
    </row>
    <row r="20" spans="2:5" ht="15" customHeight="1" thickBot="1">
      <c r="B20" s="66" t="s">
        <v>18</v>
      </c>
      <c r="C20" s="67"/>
      <c r="D20" s="67"/>
      <c r="E20" s="68"/>
    </row>
    <row r="21" spans="2:5" ht="15.75" thickBot="1">
      <c r="B21" s="5"/>
      <c r="C21" s="5"/>
      <c r="D21" s="5"/>
      <c r="E21" s="5"/>
    </row>
    <row r="22" spans="2:5" ht="19.5" thickBot="1">
      <c r="B22" s="52" t="s">
        <v>19</v>
      </c>
      <c r="C22" s="53"/>
      <c r="D22" s="53"/>
      <c r="E22" s="54"/>
    </row>
    <row r="23" spans="2:5" ht="15" customHeight="1">
      <c r="B23" s="55" t="s">
        <v>20</v>
      </c>
      <c r="C23" s="56"/>
      <c r="D23" s="56"/>
      <c r="E23" s="57"/>
    </row>
    <row r="24" spans="2:5" ht="15.75" customHeight="1">
      <c r="B24" s="58"/>
      <c r="C24" s="59"/>
      <c r="D24" s="59"/>
      <c r="E24" s="60"/>
    </row>
    <row r="25" spans="2:5" ht="15.75" customHeight="1">
      <c r="B25" s="61" t="s">
        <v>21</v>
      </c>
      <c r="C25" s="62"/>
      <c r="D25" s="62"/>
      <c r="E25" s="63"/>
    </row>
    <row r="26" spans="2:5" ht="15.75">
      <c r="B26" s="6"/>
      <c r="C26" s="10"/>
      <c r="D26" s="9"/>
      <c r="E26" s="7"/>
    </row>
    <row r="27" spans="2:5" ht="15.75" customHeight="1">
      <c r="B27" s="88" t="s">
        <v>22</v>
      </c>
      <c r="C27" s="89"/>
      <c r="D27" s="89"/>
      <c r="E27" s="90"/>
    </row>
    <row r="28" spans="2:5" ht="15.75" customHeight="1">
      <c r="B28" s="84" t="s">
        <v>23</v>
      </c>
      <c r="C28" s="85"/>
      <c r="D28" s="85"/>
      <c r="E28" s="86"/>
    </row>
    <row r="29" spans="2:5" ht="15.75" customHeight="1">
      <c r="B29" s="84"/>
      <c r="C29" s="85"/>
      <c r="D29" s="85"/>
      <c r="E29" s="86"/>
    </row>
    <row r="30" spans="2:5" ht="15.75">
      <c r="B30" s="6"/>
      <c r="C30" s="10"/>
      <c r="D30" s="9"/>
      <c r="E30" s="7"/>
    </row>
    <row r="31" spans="2:5" ht="15.75" customHeight="1">
      <c r="B31" s="61" t="s">
        <v>24</v>
      </c>
      <c r="C31" s="62"/>
      <c r="D31" s="62"/>
      <c r="E31" s="63"/>
    </row>
    <row r="32" spans="2:5" ht="15.75" customHeight="1">
      <c r="B32" s="84" t="s">
        <v>25</v>
      </c>
      <c r="C32" s="85"/>
      <c r="D32" s="85"/>
      <c r="E32" s="86"/>
    </row>
    <row r="33" spans="2:5" ht="15.75" customHeight="1">
      <c r="B33" s="84"/>
      <c r="C33" s="85"/>
      <c r="D33" s="85"/>
      <c r="E33" s="86"/>
    </row>
    <row r="34" spans="2:5" ht="15.75" customHeight="1">
      <c r="B34" s="84"/>
      <c r="C34" s="85"/>
      <c r="D34" s="85"/>
      <c r="E34" s="86"/>
    </row>
    <row r="35" spans="2:5" ht="15.75" customHeight="1">
      <c r="B35" s="84"/>
      <c r="C35" s="85"/>
      <c r="D35" s="85"/>
      <c r="E35" s="86"/>
    </row>
    <row r="36" spans="2:5" ht="15.75">
      <c r="B36" s="6"/>
      <c r="C36" s="10"/>
      <c r="D36" s="9"/>
      <c r="E36" s="7"/>
    </row>
    <row r="37" spans="2:5" ht="15.75" customHeight="1">
      <c r="B37" s="72" t="s">
        <v>26</v>
      </c>
      <c r="C37" s="73"/>
      <c r="D37" s="73"/>
      <c r="E37" s="74"/>
    </row>
    <row r="38" spans="2:5" ht="15.75" customHeight="1">
      <c r="B38" s="58" t="s">
        <v>27</v>
      </c>
      <c r="C38" s="59"/>
      <c r="D38" s="59"/>
      <c r="E38" s="60"/>
    </row>
    <row r="39" spans="2:5" ht="15.75" customHeight="1">
      <c r="B39" s="58"/>
      <c r="C39" s="59"/>
      <c r="D39" s="59"/>
      <c r="E39" s="60"/>
    </row>
    <row r="40" spans="2:5" ht="15.75">
      <c r="B40" s="6"/>
      <c r="C40" s="10"/>
      <c r="D40" s="9"/>
      <c r="E40" s="7"/>
    </row>
    <row r="41" spans="2:5" ht="15.75" customHeight="1">
      <c r="B41" s="72" t="s">
        <v>28</v>
      </c>
      <c r="C41" s="73"/>
      <c r="D41" s="73"/>
      <c r="E41" s="74"/>
    </row>
    <row r="42" spans="2:5" ht="15.75" customHeight="1">
      <c r="B42" s="58" t="s">
        <v>29</v>
      </c>
      <c r="C42" s="59"/>
      <c r="D42" s="59"/>
      <c r="E42" s="60"/>
    </row>
    <row r="43" spans="2:5" ht="15.75" customHeight="1">
      <c r="B43" s="58"/>
      <c r="C43" s="59"/>
      <c r="D43" s="59"/>
      <c r="E43" s="60"/>
    </row>
    <row r="44" spans="2:5" ht="15.75">
      <c r="B44" s="6"/>
      <c r="C44" s="10"/>
      <c r="D44" s="9"/>
      <c r="E44" s="7"/>
    </row>
    <row r="45" spans="2:5" ht="15.75">
      <c r="B45" s="6"/>
      <c r="C45" s="10"/>
      <c r="D45" s="9"/>
      <c r="E45" s="7"/>
    </row>
    <row r="46" spans="2:5" ht="15.75">
      <c r="B46" s="6"/>
      <c r="C46" s="10"/>
      <c r="D46" s="9"/>
      <c r="E46" s="7"/>
    </row>
    <row r="47" spans="2:5" ht="16.5" thickBot="1">
      <c r="B47" s="11"/>
      <c r="C47" s="12"/>
      <c r="D47" s="12"/>
      <c r="E47" s="13"/>
    </row>
  </sheetData>
  <mergeCells count="30">
    <mergeCell ref="B42:E43"/>
    <mergeCell ref="B3:E3"/>
    <mergeCell ref="B4:E4"/>
    <mergeCell ref="B5:E5"/>
    <mergeCell ref="B6:E6"/>
    <mergeCell ref="B7:E7"/>
    <mergeCell ref="C8:E8"/>
    <mergeCell ref="C9:E9"/>
    <mergeCell ref="C10:E10"/>
    <mergeCell ref="B28:E29"/>
    <mergeCell ref="B31:E31"/>
    <mergeCell ref="B32:E35"/>
    <mergeCell ref="B37:E37"/>
    <mergeCell ref="B38:E39"/>
    <mergeCell ref="B41:E41"/>
    <mergeCell ref="B19:E19"/>
    <mergeCell ref="B2:E2"/>
    <mergeCell ref="B22:E22"/>
    <mergeCell ref="B23:E24"/>
    <mergeCell ref="B25:E25"/>
    <mergeCell ref="B27:E27"/>
    <mergeCell ref="C11:E11"/>
    <mergeCell ref="C12:E12"/>
    <mergeCell ref="C13:E13"/>
    <mergeCell ref="B20:E20"/>
    <mergeCell ref="C14:E14"/>
    <mergeCell ref="B15:E15"/>
    <mergeCell ref="B16:E16"/>
    <mergeCell ref="B17:E17"/>
    <mergeCell ref="B18:E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81C04-0BEA-421C-A214-2E879A182B7A}">
  <sheetPr codeName="Sheet2">
    <pageSetUpPr fitToPage="1"/>
  </sheetPr>
  <dimension ref="B1:T122"/>
  <sheetViews>
    <sheetView tabSelected="1" zoomScale="82" zoomScaleNormal="100" workbookViewId="0">
      <selection activeCell="B4" sqref="B4:H6"/>
    </sheetView>
  </sheetViews>
  <sheetFormatPr defaultColWidth="8.85546875" defaultRowHeight="30" customHeight="1"/>
  <cols>
    <col min="1" max="1" width="2.7109375" style="2" customWidth="1"/>
    <col min="2" max="2" width="9.28515625" style="2" customWidth="1"/>
    <col min="3" max="3" width="28.7109375" style="2" customWidth="1"/>
    <col min="4" max="4" width="10.85546875" style="2" customWidth="1"/>
    <col min="5" max="5" width="21.85546875" style="2" customWidth="1"/>
    <col min="6" max="6" width="11.85546875" style="1" customWidth="1"/>
    <col min="7" max="7" width="33.140625" style="1" customWidth="1"/>
    <col min="8" max="8" width="28.7109375" style="2" customWidth="1"/>
    <col min="9" max="9" width="2.7109375" style="2" customWidth="1"/>
    <col min="10" max="10" width="10.28515625" style="33" hidden="1" customWidth="1"/>
    <col min="11" max="11" width="66.42578125" style="33" hidden="1" customWidth="1"/>
    <col min="12" max="12" width="31.5703125" style="33" hidden="1" customWidth="1"/>
    <col min="13" max="20" width="31.5703125" style="2" customWidth="1"/>
    <col min="21" max="16384" width="8.85546875" style="2"/>
  </cols>
  <sheetData>
    <row r="1" spans="2:20" ht="30" customHeight="1" thickBot="1"/>
    <row r="2" spans="2:20" ht="30" customHeight="1" thickBot="1">
      <c r="B2" s="52" t="s">
        <v>30</v>
      </c>
      <c r="C2" s="53"/>
      <c r="D2" s="53"/>
      <c r="E2" s="53"/>
      <c r="F2" s="53"/>
      <c r="G2" s="53"/>
      <c r="H2" s="54"/>
    </row>
    <row r="3" spans="2:20" ht="30" customHeight="1" thickBot="1"/>
    <row r="4" spans="2:20" ht="30" customHeight="1">
      <c r="B4" s="43" t="s">
        <v>31</v>
      </c>
      <c r="C4" s="44"/>
      <c r="D4" s="44"/>
      <c r="E4" s="44"/>
      <c r="F4" s="44"/>
      <c r="G4" s="44"/>
      <c r="H4" s="45"/>
    </row>
    <row r="5" spans="2:20" ht="30" customHeight="1">
      <c r="B5" s="46"/>
      <c r="C5" s="47"/>
      <c r="D5" s="47"/>
      <c r="E5" s="47"/>
      <c r="F5" s="47"/>
      <c r="G5" s="47"/>
      <c r="H5" s="48"/>
      <c r="J5" s="34"/>
    </row>
    <row r="6" spans="2:20" ht="30" customHeight="1" thickBot="1">
      <c r="B6" s="49"/>
      <c r="C6" s="50"/>
      <c r="D6" s="50"/>
      <c r="E6" s="50"/>
      <c r="F6" s="50"/>
      <c r="G6" s="50"/>
      <c r="H6" s="51"/>
    </row>
    <row r="7" spans="2:20" ht="30" customHeight="1">
      <c r="C7" s="14"/>
      <c r="D7" s="14"/>
      <c r="E7" s="14"/>
      <c r="F7" s="15"/>
      <c r="G7" s="15"/>
      <c r="H7" s="14"/>
    </row>
    <row r="8" spans="2:20" ht="30" customHeight="1">
      <c r="B8" s="16" t="s">
        <v>32</v>
      </c>
      <c r="C8" s="16" t="s">
        <v>33</v>
      </c>
      <c r="D8" s="16" t="s">
        <v>34</v>
      </c>
      <c r="E8" s="16" t="s">
        <v>35</v>
      </c>
      <c r="F8" s="16" t="s">
        <v>36</v>
      </c>
      <c r="G8" s="16" t="s">
        <v>37</v>
      </c>
      <c r="H8" s="16" t="s">
        <v>38</v>
      </c>
      <c r="J8" s="33" t="s">
        <v>39</v>
      </c>
      <c r="K8" s="33" t="s">
        <v>40</v>
      </c>
      <c r="L8" s="33" t="s">
        <v>41</v>
      </c>
      <c r="M8" s="4"/>
      <c r="N8" s="4"/>
      <c r="O8" s="4"/>
      <c r="P8" s="4"/>
      <c r="Q8" s="4"/>
      <c r="R8" s="4"/>
      <c r="S8" s="4"/>
      <c r="T8" s="4"/>
    </row>
    <row r="9" spans="2:20" ht="30" customHeight="1">
      <c r="B9" s="27">
        <v>1</v>
      </c>
      <c r="C9" s="28" t="s">
        <v>42</v>
      </c>
      <c r="D9" s="29" t="str">
        <f t="shared" ref="D9:D40" si="0">IF(J9=0,"TBD",J9)</f>
        <v>Yes</v>
      </c>
      <c r="E9" s="17"/>
      <c r="F9" s="29" t="s">
        <v>43</v>
      </c>
      <c r="G9" s="29"/>
      <c r="H9" s="17"/>
      <c r="J9" s="35" t="s">
        <v>44</v>
      </c>
      <c r="K9" s="35" t="s">
        <v>45</v>
      </c>
      <c r="L9" s="35"/>
      <c r="M9" s="1"/>
      <c r="N9" s="1"/>
      <c r="O9" s="1"/>
      <c r="P9" s="1"/>
      <c r="Q9" s="1"/>
      <c r="R9" s="1"/>
      <c r="S9" s="1"/>
      <c r="T9" s="1"/>
    </row>
    <row r="10" spans="2:20" ht="30" customHeight="1">
      <c r="B10" s="27">
        <v>2</v>
      </c>
      <c r="C10" s="28" t="s">
        <v>46</v>
      </c>
      <c r="D10" s="29" t="str">
        <f t="shared" si="0"/>
        <v>Yes</v>
      </c>
      <c r="E10" s="17"/>
      <c r="F10" s="29" t="s">
        <v>43</v>
      </c>
      <c r="G10" s="29"/>
      <c r="H10" s="17"/>
      <c r="J10" s="35" t="s">
        <v>44</v>
      </c>
      <c r="K10" s="35" t="s">
        <v>45</v>
      </c>
      <c r="L10" s="35"/>
      <c r="M10" s="1"/>
      <c r="N10" s="1"/>
      <c r="O10" s="1"/>
      <c r="P10" s="1"/>
      <c r="Q10" s="1"/>
      <c r="R10" s="1"/>
      <c r="S10" s="1"/>
      <c r="T10" s="1"/>
    </row>
    <row r="11" spans="2:20" ht="30" customHeight="1">
      <c r="B11" s="27">
        <v>3</v>
      </c>
      <c r="C11" s="28" t="s">
        <v>47</v>
      </c>
      <c r="D11" s="29" t="str">
        <f t="shared" si="0"/>
        <v>Yes</v>
      </c>
      <c r="E11" s="17"/>
      <c r="F11" s="29" t="s">
        <v>48</v>
      </c>
      <c r="G11" s="29"/>
      <c r="H11" s="17"/>
      <c r="J11" s="35" t="s">
        <v>44</v>
      </c>
      <c r="K11" s="35" t="s">
        <v>49</v>
      </c>
      <c r="L11" s="35"/>
      <c r="M11" s="1"/>
      <c r="N11" s="1"/>
      <c r="O11" s="1"/>
      <c r="P11" s="1"/>
      <c r="Q11" s="1"/>
      <c r="R11" s="1"/>
      <c r="S11" s="1"/>
      <c r="T11" s="1"/>
    </row>
    <row r="12" spans="2:20" ht="30" customHeight="1">
      <c r="B12" s="27">
        <v>4</v>
      </c>
      <c r="C12" s="28" t="s">
        <v>50</v>
      </c>
      <c r="D12" s="29" t="str">
        <f t="shared" si="0"/>
        <v>Yes</v>
      </c>
      <c r="E12" s="17"/>
      <c r="F12" s="29" t="s">
        <v>48</v>
      </c>
      <c r="G12" s="29"/>
      <c r="H12" s="17"/>
      <c r="J12" s="35" t="s">
        <v>44</v>
      </c>
      <c r="K12" s="35" t="s">
        <v>51</v>
      </c>
      <c r="L12" s="35"/>
      <c r="M12" s="1"/>
      <c r="N12" s="1"/>
      <c r="O12" s="1"/>
      <c r="P12" s="1"/>
      <c r="Q12" s="1"/>
      <c r="R12" s="1"/>
      <c r="S12" s="1"/>
      <c r="T12" s="1"/>
    </row>
    <row r="13" spans="2:20" ht="30" customHeight="1">
      <c r="B13" s="27">
        <v>5</v>
      </c>
      <c r="C13" s="28" t="s">
        <v>52</v>
      </c>
      <c r="D13" s="29" t="str">
        <f t="shared" si="0"/>
        <v>Yes</v>
      </c>
      <c r="E13" s="17"/>
      <c r="F13" s="29" t="s">
        <v>48</v>
      </c>
      <c r="G13" s="29"/>
      <c r="H13" s="17"/>
      <c r="J13" s="35" t="s">
        <v>44</v>
      </c>
      <c r="K13" s="35" t="s">
        <v>53</v>
      </c>
      <c r="L13" s="35"/>
      <c r="M13" s="1"/>
      <c r="N13" s="1"/>
      <c r="O13" s="1"/>
      <c r="P13" s="1"/>
      <c r="Q13" s="1"/>
      <c r="R13" s="1"/>
      <c r="S13" s="1"/>
      <c r="T13" s="1"/>
    </row>
    <row r="14" spans="2:20" ht="30" customHeight="1">
      <c r="B14" s="27">
        <v>6</v>
      </c>
      <c r="C14" s="28" t="s">
        <v>54</v>
      </c>
      <c r="D14" s="29" t="str">
        <f t="shared" si="0"/>
        <v>Yes</v>
      </c>
      <c r="E14" s="17"/>
      <c r="F14" s="29" t="s">
        <v>48</v>
      </c>
      <c r="G14" s="29"/>
      <c r="H14" s="17"/>
      <c r="J14" s="35" t="s">
        <v>44</v>
      </c>
      <c r="K14" s="35" t="s">
        <v>55</v>
      </c>
      <c r="L14" s="35"/>
      <c r="M14" s="1"/>
      <c r="N14" s="1"/>
      <c r="O14" s="1"/>
      <c r="P14" s="1"/>
      <c r="Q14" s="1"/>
      <c r="R14" s="1"/>
      <c r="S14" s="1"/>
      <c r="T14" s="1"/>
    </row>
    <row r="15" spans="2:20" ht="30" customHeight="1">
      <c r="B15" s="27">
        <v>7</v>
      </c>
      <c r="C15" s="28" t="s">
        <v>56</v>
      </c>
      <c r="D15" s="29" t="str">
        <f t="shared" si="0"/>
        <v>Yes</v>
      </c>
      <c r="E15" s="17"/>
      <c r="F15" s="29" t="s">
        <v>48</v>
      </c>
      <c r="G15" s="29"/>
      <c r="H15" s="17"/>
      <c r="J15" s="35" t="s">
        <v>44</v>
      </c>
      <c r="K15" s="35" t="s">
        <v>45</v>
      </c>
      <c r="L15" s="35"/>
      <c r="M15" s="1"/>
      <c r="N15" s="1"/>
      <c r="O15" s="1"/>
      <c r="P15" s="1"/>
      <c r="Q15" s="1"/>
      <c r="R15" s="1"/>
      <c r="S15" s="1"/>
      <c r="T15" s="1"/>
    </row>
    <row r="16" spans="2:20" ht="30" customHeight="1">
      <c r="B16" s="27">
        <v>8</v>
      </c>
      <c r="C16" s="28" t="s">
        <v>57</v>
      </c>
      <c r="D16" s="29" t="str">
        <f t="shared" si="0"/>
        <v>Yes</v>
      </c>
      <c r="E16" s="17"/>
      <c r="F16" s="29" t="s">
        <v>48</v>
      </c>
      <c r="G16" s="29"/>
      <c r="H16" s="17"/>
      <c r="J16" s="35" t="s">
        <v>44</v>
      </c>
      <c r="K16" s="35" t="s">
        <v>58</v>
      </c>
      <c r="L16" s="35" t="s">
        <v>59</v>
      </c>
      <c r="M16" s="1"/>
      <c r="N16" s="1"/>
      <c r="O16" s="1"/>
      <c r="P16" s="1"/>
      <c r="Q16" s="1"/>
      <c r="R16" s="1"/>
      <c r="S16" s="1"/>
      <c r="T16" s="1"/>
    </row>
    <row r="17" spans="2:20" ht="30" customHeight="1">
      <c r="B17" s="27">
        <v>9</v>
      </c>
      <c r="C17" s="28" t="s">
        <v>60</v>
      </c>
      <c r="D17" s="29" t="str">
        <f t="shared" si="0"/>
        <v>Yes</v>
      </c>
      <c r="E17" s="17"/>
      <c r="F17" s="29" t="s">
        <v>48</v>
      </c>
      <c r="G17" s="29"/>
      <c r="H17" s="17"/>
      <c r="J17" s="35" t="s">
        <v>44</v>
      </c>
      <c r="K17" s="35" t="s">
        <v>61</v>
      </c>
      <c r="L17" s="35" t="s">
        <v>62</v>
      </c>
      <c r="M17" s="1"/>
      <c r="N17" s="1"/>
      <c r="O17" s="1"/>
      <c r="P17" s="1"/>
      <c r="Q17" s="1"/>
      <c r="R17" s="1"/>
      <c r="S17" s="1"/>
      <c r="T17" s="1"/>
    </row>
    <row r="18" spans="2:20" ht="30" customHeight="1">
      <c r="B18" s="27">
        <v>10</v>
      </c>
      <c r="C18" s="28" t="s">
        <v>63</v>
      </c>
      <c r="D18" s="29" t="str">
        <f t="shared" si="0"/>
        <v>TBD</v>
      </c>
      <c r="E18" s="17"/>
      <c r="F18" s="29" t="s">
        <v>48</v>
      </c>
      <c r="G18" s="29"/>
      <c r="H18" s="17"/>
      <c r="J18" s="35">
        <f>Include_Capacity</f>
        <v>0</v>
      </c>
      <c r="K18" s="35" t="s">
        <v>64</v>
      </c>
      <c r="L18" s="35" t="s">
        <v>65</v>
      </c>
      <c r="M18" s="1"/>
      <c r="N18" s="1"/>
      <c r="O18" s="1"/>
      <c r="P18" s="1"/>
      <c r="Q18" s="1"/>
      <c r="R18" s="1"/>
      <c r="S18" s="1"/>
      <c r="T18" s="1"/>
    </row>
    <row r="19" spans="2:20" ht="30" customHeight="1">
      <c r="B19" s="27">
        <v>11</v>
      </c>
      <c r="C19" s="28" t="s">
        <v>66</v>
      </c>
      <c r="D19" s="29" t="str">
        <f t="shared" si="0"/>
        <v>TBD</v>
      </c>
      <c r="E19" s="17"/>
      <c r="F19" s="29" t="s">
        <v>48</v>
      </c>
      <c r="G19" s="29" t="s">
        <v>67</v>
      </c>
      <c r="H19" s="17"/>
      <c r="J19" s="35">
        <f>Include_Energy</f>
        <v>0</v>
      </c>
      <c r="K19" s="35" t="s">
        <v>64</v>
      </c>
      <c r="L19" s="35" t="s">
        <v>65</v>
      </c>
      <c r="M19" s="1"/>
      <c r="N19" s="1"/>
      <c r="O19" s="1"/>
      <c r="P19" s="1"/>
      <c r="Q19" s="1"/>
      <c r="R19" s="1"/>
      <c r="S19" s="1"/>
      <c r="T19" s="1"/>
    </row>
    <row r="20" spans="2:20" ht="30" customHeight="1">
      <c r="B20" s="27">
        <v>12</v>
      </c>
      <c r="C20" s="28" t="s">
        <v>68</v>
      </c>
      <c r="D20" s="29" t="str">
        <f t="shared" si="0"/>
        <v>TBD</v>
      </c>
      <c r="E20" s="17"/>
      <c r="F20" s="29" t="s">
        <v>48</v>
      </c>
      <c r="G20" s="29"/>
      <c r="H20" s="17"/>
      <c r="J20" s="35">
        <f>Include_REC</f>
        <v>0</v>
      </c>
      <c r="K20" s="35" t="s">
        <v>64</v>
      </c>
      <c r="L20" s="35" t="s">
        <v>65</v>
      </c>
      <c r="M20" s="1"/>
      <c r="N20" s="1"/>
      <c r="O20" s="1"/>
      <c r="P20" s="1"/>
      <c r="Q20" s="1"/>
      <c r="R20" s="1"/>
      <c r="S20" s="1"/>
      <c r="T20" s="1"/>
    </row>
    <row r="21" spans="2:20" ht="30" customHeight="1">
      <c r="B21" s="27">
        <v>13</v>
      </c>
      <c r="C21" s="28" t="s">
        <v>69</v>
      </c>
      <c r="D21" s="29" t="str">
        <f t="shared" si="0"/>
        <v>TBD</v>
      </c>
      <c r="E21" s="17"/>
      <c r="F21" s="29" t="s">
        <v>48</v>
      </c>
      <c r="G21" s="29" t="s">
        <v>67</v>
      </c>
      <c r="H21" s="17"/>
      <c r="J21" s="35">
        <f>Include_AS</f>
        <v>0</v>
      </c>
      <c r="K21" s="35" t="s">
        <v>64</v>
      </c>
      <c r="L21" s="35" t="s">
        <v>65</v>
      </c>
      <c r="M21" s="1"/>
      <c r="N21" s="1"/>
      <c r="O21" s="1"/>
      <c r="P21" s="1"/>
      <c r="Q21" s="1"/>
      <c r="R21" s="1"/>
      <c r="S21" s="1"/>
      <c r="T21" s="1"/>
    </row>
    <row r="22" spans="2:20" ht="30" customHeight="1">
      <c r="B22" s="27">
        <v>14</v>
      </c>
      <c r="C22" s="28" t="s">
        <v>70</v>
      </c>
      <c r="D22" s="29" t="str">
        <f t="shared" si="0"/>
        <v>No</v>
      </c>
      <c r="E22" s="17"/>
      <c r="F22" s="29" t="s">
        <v>48</v>
      </c>
      <c r="G22" s="29"/>
      <c r="H22" s="17"/>
      <c r="J22" s="35" t="str">
        <f>IF(OR($E$18="Bundled with Other Components",$E$19="Bundled with Other Components",$E$20="Bundled with Other Components",$E$21="Bundled with Other Components"),"Yes","No")</f>
        <v>No</v>
      </c>
      <c r="K22" s="35" t="s">
        <v>71</v>
      </c>
      <c r="L22" s="35" t="s">
        <v>65</v>
      </c>
      <c r="M22" s="1"/>
      <c r="N22" s="1"/>
      <c r="O22" s="1"/>
      <c r="P22" s="1"/>
      <c r="Q22" s="1"/>
      <c r="R22" s="1"/>
      <c r="S22" s="1"/>
      <c r="T22" s="1"/>
    </row>
    <row r="23" spans="2:20" ht="30" customHeight="1">
      <c r="B23" s="27">
        <v>15</v>
      </c>
      <c r="C23" s="28" t="s">
        <v>72</v>
      </c>
      <c r="D23" s="29" t="str">
        <f t="shared" si="0"/>
        <v>No</v>
      </c>
      <c r="E23" s="17"/>
      <c r="F23" s="29" t="s">
        <v>48</v>
      </c>
      <c r="G23" s="29" t="s">
        <v>67</v>
      </c>
      <c r="H23" s="17"/>
      <c r="J23" s="35" t="str">
        <f>IF(OR($E$18="Bundled with Other Components",$E$19="Bundled with Other Components",$E$20="Bundled with Other Components",$E$21="Bundled with Other Components"),"Yes","No")</f>
        <v>No</v>
      </c>
      <c r="K23" s="35" t="s">
        <v>71</v>
      </c>
      <c r="L23" s="35" t="s">
        <v>65</v>
      </c>
      <c r="M23" s="1"/>
      <c r="N23" s="1"/>
      <c r="O23" s="1"/>
      <c r="P23" s="1"/>
      <c r="Q23" s="1"/>
      <c r="R23" s="1"/>
      <c r="S23" s="1"/>
      <c r="T23" s="1"/>
    </row>
    <row r="24" spans="2:20" ht="30" customHeight="1">
      <c r="B24" s="27">
        <v>16</v>
      </c>
      <c r="C24" s="28" t="s">
        <v>73</v>
      </c>
      <c r="D24" s="29" t="str">
        <f t="shared" si="0"/>
        <v>No</v>
      </c>
      <c r="E24" s="17"/>
      <c r="F24" s="29" t="s">
        <v>48</v>
      </c>
      <c r="G24" s="29"/>
      <c r="H24" s="17"/>
      <c r="J24" s="35" t="str">
        <f>IF(E17="Specific Resource","Yes","No")</f>
        <v>No</v>
      </c>
      <c r="K24" s="35" t="s">
        <v>74</v>
      </c>
      <c r="L24" s="35" t="s">
        <v>75</v>
      </c>
      <c r="M24" s="1"/>
      <c r="N24" s="1"/>
      <c r="O24" s="1"/>
      <c r="P24" s="1"/>
      <c r="Q24" s="1"/>
      <c r="R24" s="1"/>
      <c r="S24" s="1"/>
      <c r="T24" s="1"/>
    </row>
    <row r="25" spans="2:20" ht="30" customHeight="1">
      <c r="B25" s="27">
        <v>17</v>
      </c>
      <c r="C25" s="28" t="s">
        <v>76</v>
      </c>
      <c r="D25" s="29" t="str">
        <f t="shared" si="0"/>
        <v>Yes</v>
      </c>
      <c r="E25" s="17"/>
      <c r="F25" s="29" t="s">
        <v>43</v>
      </c>
      <c r="G25" s="29"/>
      <c r="H25" s="17"/>
      <c r="J25" s="35" t="s">
        <v>44</v>
      </c>
      <c r="K25" s="35" t="s">
        <v>45</v>
      </c>
      <c r="L25" s="35"/>
      <c r="M25" s="1"/>
      <c r="N25" s="1"/>
      <c r="O25" s="1"/>
      <c r="P25" s="1"/>
      <c r="Q25" s="1"/>
      <c r="R25" s="1"/>
      <c r="S25" s="1"/>
      <c r="T25" s="1"/>
    </row>
    <row r="26" spans="2:20" ht="30" customHeight="1">
      <c r="B26" s="27">
        <v>18</v>
      </c>
      <c r="C26" s="28" t="s">
        <v>77</v>
      </c>
      <c r="D26" s="29" t="str">
        <f t="shared" si="0"/>
        <v>Yes</v>
      </c>
      <c r="E26" s="17"/>
      <c r="F26" s="29" t="s">
        <v>78</v>
      </c>
      <c r="G26" s="42" t="s">
        <v>79</v>
      </c>
      <c r="H26" s="17"/>
      <c r="J26" s="35" t="s">
        <v>44</v>
      </c>
      <c r="K26" s="35" t="s">
        <v>45</v>
      </c>
      <c r="L26" s="35"/>
      <c r="M26" s="1"/>
      <c r="N26" s="1"/>
      <c r="O26" s="1"/>
      <c r="P26" s="1"/>
      <c r="Q26" s="1"/>
      <c r="R26" s="1"/>
      <c r="S26" s="1"/>
      <c r="T26" s="1"/>
    </row>
    <row r="27" spans="2:20" ht="30" customHeight="1">
      <c r="B27" s="27">
        <v>19</v>
      </c>
      <c r="C27" s="28" t="s">
        <v>80</v>
      </c>
      <c r="D27" s="29" t="str">
        <f t="shared" si="0"/>
        <v>No</v>
      </c>
      <c r="E27" s="17"/>
      <c r="F27" s="29" t="s">
        <v>43</v>
      </c>
      <c r="G27" s="42"/>
      <c r="H27" s="17"/>
      <c r="J27" s="35" t="str">
        <f>IF(E26="Yes","Yes","No")</f>
        <v>No</v>
      </c>
      <c r="K27" s="35" t="s">
        <v>81</v>
      </c>
      <c r="L27" s="35"/>
      <c r="M27" s="1"/>
      <c r="N27" s="1"/>
      <c r="O27" s="1"/>
      <c r="P27" s="1"/>
      <c r="Q27" s="1"/>
      <c r="R27" s="1"/>
      <c r="S27" s="1"/>
      <c r="T27" s="1"/>
    </row>
    <row r="28" spans="2:20" ht="30" customHeight="1">
      <c r="B28" s="27">
        <v>20</v>
      </c>
      <c r="C28" s="28" t="s">
        <v>82</v>
      </c>
      <c r="D28" s="29" t="str">
        <f t="shared" si="0"/>
        <v>Yes</v>
      </c>
      <c r="E28" s="3"/>
      <c r="F28" s="29" t="s">
        <v>83</v>
      </c>
      <c r="G28" s="29" t="s">
        <v>84</v>
      </c>
      <c r="H28" s="18"/>
      <c r="J28" s="35" t="s">
        <v>44</v>
      </c>
      <c r="K28" s="35" t="s">
        <v>45</v>
      </c>
      <c r="L28" s="35"/>
      <c r="M28" s="1"/>
      <c r="N28" s="1"/>
      <c r="O28" s="1"/>
      <c r="P28" s="1"/>
      <c r="Q28" s="1"/>
      <c r="R28" s="1"/>
      <c r="S28" s="1"/>
      <c r="T28" s="1"/>
    </row>
    <row r="29" spans="2:20" ht="30" customHeight="1">
      <c r="B29" s="27">
        <v>21</v>
      </c>
      <c r="C29" s="28" t="s">
        <v>85</v>
      </c>
      <c r="D29" s="29" t="str">
        <f t="shared" si="0"/>
        <v>Yes</v>
      </c>
      <c r="E29" s="17"/>
      <c r="F29" s="29" t="s">
        <v>48</v>
      </c>
      <c r="G29" s="29"/>
      <c r="H29" s="17"/>
      <c r="J29" s="35" t="s">
        <v>44</v>
      </c>
      <c r="K29" s="35" t="s">
        <v>45</v>
      </c>
      <c r="L29" s="35" t="s">
        <v>86</v>
      </c>
      <c r="M29" s="1"/>
      <c r="N29" s="1"/>
      <c r="O29" s="1"/>
      <c r="P29" s="1"/>
      <c r="Q29" s="1"/>
      <c r="R29" s="1"/>
      <c r="S29" s="1"/>
      <c r="T29" s="1"/>
    </row>
    <row r="30" spans="2:20" ht="30" customHeight="1">
      <c r="B30" s="27">
        <v>22</v>
      </c>
      <c r="C30" s="28" t="s">
        <v>87</v>
      </c>
      <c r="D30" s="29" t="str">
        <f t="shared" si="0"/>
        <v>Yes</v>
      </c>
      <c r="E30" s="19"/>
      <c r="F30" s="29" t="s">
        <v>88</v>
      </c>
      <c r="G30" s="29"/>
      <c r="H30" s="19"/>
      <c r="J30" s="35" t="s">
        <v>44</v>
      </c>
      <c r="K30" s="35" t="s">
        <v>45</v>
      </c>
      <c r="L30" s="35"/>
      <c r="M30" s="1"/>
      <c r="N30" s="1"/>
      <c r="O30" s="1"/>
      <c r="P30" s="1"/>
      <c r="Q30" s="1"/>
      <c r="R30" s="1"/>
      <c r="S30" s="1"/>
      <c r="T30" s="1"/>
    </row>
    <row r="31" spans="2:20" ht="30" customHeight="1">
      <c r="B31" s="27">
        <v>23</v>
      </c>
      <c r="C31" s="28" t="s">
        <v>89</v>
      </c>
      <c r="D31" s="29" t="str">
        <f t="shared" si="0"/>
        <v>No</v>
      </c>
      <c r="E31" s="20"/>
      <c r="F31" s="29" t="s">
        <v>90</v>
      </c>
      <c r="G31" s="29"/>
      <c r="H31" s="17"/>
      <c r="J31" s="35" t="str">
        <f>IF($E$15="Outright Asset Sale","Yes","No")</f>
        <v>No</v>
      </c>
      <c r="K31" s="35" t="s">
        <v>91</v>
      </c>
      <c r="L31" s="35"/>
      <c r="M31" s="1"/>
      <c r="N31" s="1"/>
      <c r="O31" s="1"/>
      <c r="P31" s="1"/>
      <c r="Q31" s="1"/>
      <c r="R31" s="1"/>
      <c r="S31" s="1"/>
      <c r="T31" s="1"/>
    </row>
    <row r="32" spans="2:20" ht="30" customHeight="1">
      <c r="B32" s="27">
        <v>24</v>
      </c>
      <c r="C32" s="28" t="s">
        <v>92</v>
      </c>
      <c r="D32" s="29" t="str">
        <f t="shared" si="0"/>
        <v>No</v>
      </c>
      <c r="E32" s="17"/>
      <c r="F32" s="29" t="s">
        <v>43</v>
      </c>
      <c r="G32" s="29"/>
      <c r="H32" s="17"/>
      <c r="J32" s="35" t="str">
        <f>IF($E$15="Outright Asset Sale","Yes","No")</f>
        <v>No</v>
      </c>
      <c r="K32" s="35" t="s">
        <v>91</v>
      </c>
      <c r="L32" s="35"/>
      <c r="M32" s="1"/>
      <c r="N32" s="1"/>
      <c r="O32" s="1"/>
      <c r="P32" s="1"/>
      <c r="Q32" s="1"/>
      <c r="R32" s="1"/>
      <c r="S32" s="1"/>
      <c r="T32" s="1"/>
    </row>
    <row r="33" spans="2:20" ht="30" customHeight="1">
      <c r="B33" s="27">
        <v>25</v>
      </c>
      <c r="C33" s="28" t="s">
        <v>93</v>
      </c>
      <c r="D33" s="29" t="str">
        <f t="shared" si="0"/>
        <v>No</v>
      </c>
      <c r="E33" s="19"/>
      <c r="F33" s="29" t="s">
        <v>88</v>
      </c>
      <c r="G33" s="29"/>
      <c r="H33" s="17"/>
      <c r="J33" s="35" t="str">
        <f>IF($E$15="Contract","Yes","No")</f>
        <v>No</v>
      </c>
      <c r="K33" s="35" t="s">
        <v>94</v>
      </c>
      <c r="L33" s="35"/>
      <c r="M33" s="1"/>
      <c r="N33" s="1"/>
      <c r="O33" s="1"/>
      <c r="P33" s="1"/>
      <c r="Q33" s="1"/>
      <c r="R33" s="1"/>
      <c r="S33" s="1"/>
      <c r="T33" s="1"/>
    </row>
    <row r="34" spans="2:20" ht="30" customHeight="1">
      <c r="B34" s="27">
        <v>26</v>
      </c>
      <c r="C34" s="30" t="s">
        <v>95</v>
      </c>
      <c r="D34" s="29" t="str">
        <f t="shared" si="0"/>
        <v>No</v>
      </c>
      <c r="E34" s="20"/>
      <c r="F34" s="29" t="s">
        <v>88</v>
      </c>
      <c r="G34" s="29"/>
      <c r="H34" s="17"/>
      <c r="J34" s="35" t="str">
        <f>IF($E$15="Contract","Yes","No")</f>
        <v>No</v>
      </c>
      <c r="K34" s="35" t="s">
        <v>94</v>
      </c>
      <c r="L34" s="35"/>
      <c r="M34" s="1"/>
      <c r="N34" s="1"/>
      <c r="O34" s="1"/>
      <c r="P34" s="1"/>
      <c r="Q34" s="1"/>
      <c r="R34" s="1"/>
      <c r="S34" s="1"/>
      <c r="T34" s="1"/>
    </row>
    <row r="35" spans="2:20" ht="30" customHeight="1">
      <c r="B35" s="27">
        <v>27</v>
      </c>
      <c r="C35" s="28" t="s">
        <v>96</v>
      </c>
      <c r="D35" s="29" t="str">
        <f t="shared" si="0"/>
        <v>Yes</v>
      </c>
      <c r="E35" s="17"/>
      <c r="F35" s="29" t="s">
        <v>48</v>
      </c>
      <c r="G35" s="29"/>
      <c r="H35" s="17"/>
      <c r="J35" s="35" t="s">
        <v>44</v>
      </c>
      <c r="K35" s="35" t="s">
        <v>45</v>
      </c>
      <c r="L35" s="33" t="s">
        <v>97</v>
      </c>
    </row>
    <row r="36" spans="2:20" ht="30" customHeight="1">
      <c r="B36" s="27">
        <v>28</v>
      </c>
      <c r="C36" s="28" t="s">
        <v>98</v>
      </c>
      <c r="D36" s="29" t="str">
        <f t="shared" si="0"/>
        <v>No</v>
      </c>
      <c r="E36" s="20"/>
      <c r="F36" s="29" t="s">
        <v>43</v>
      </c>
      <c r="G36" s="29"/>
      <c r="H36" s="17"/>
      <c r="J36" s="35" t="str">
        <f>IF(E35="Seasonal","Yes","No")</f>
        <v>No</v>
      </c>
      <c r="K36" s="35" t="s">
        <v>99</v>
      </c>
      <c r="L36" s="35"/>
      <c r="M36" s="1"/>
      <c r="N36" s="1"/>
      <c r="O36" s="1"/>
      <c r="P36" s="1"/>
      <c r="Q36" s="1"/>
      <c r="R36" s="1"/>
      <c r="S36" s="1"/>
      <c r="T36" s="1"/>
    </row>
    <row r="37" spans="2:20" ht="30" customHeight="1">
      <c r="B37" s="27">
        <v>29</v>
      </c>
      <c r="C37" s="28" t="s">
        <v>100</v>
      </c>
      <c r="D37" s="29" t="str">
        <f t="shared" si="0"/>
        <v>Yes</v>
      </c>
      <c r="E37" s="17"/>
      <c r="F37" s="29" t="s">
        <v>101</v>
      </c>
      <c r="G37" s="29"/>
      <c r="H37" s="17"/>
      <c r="J37" s="35" t="s">
        <v>44</v>
      </c>
      <c r="K37" s="35" t="s">
        <v>45</v>
      </c>
      <c r="L37" s="35"/>
      <c r="M37" s="1"/>
      <c r="N37" s="1"/>
      <c r="O37" s="1"/>
      <c r="P37" s="1"/>
      <c r="Q37" s="1"/>
      <c r="R37" s="1"/>
      <c r="S37" s="1"/>
      <c r="T37" s="1"/>
    </row>
    <row r="38" spans="2:20" ht="30" customHeight="1">
      <c r="B38" s="27">
        <v>30</v>
      </c>
      <c r="C38" s="28" t="s">
        <v>102</v>
      </c>
      <c r="D38" s="29" t="str">
        <f t="shared" si="0"/>
        <v>Yes</v>
      </c>
      <c r="E38" s="17"/>
      <c r="F38" s="29" t="s">
        <v>48</v>
      </c>
      <c r="G38" s="29"/>
      <c r="H38" s="17"/>
      <c r="J38" s="35" t="s">
        <v>44</v>
      </c>
      <c r="K38" s="35" t="s">
        <v>45</v>
      </c>
      <c r="L38" s="35" t="s">
        <v>102</v>
      </c>
      <c r="M38" s="1"/>
      <c r="N38" s="1"/>
      <c r="O38" s="1"/>
      <c r="P38" s="1"/>
      <c r="Q38" s="1"/>
      <c r="R38" s="1"/>
      <c r="S38" s="1"/>
      <c r="T38" s="1"/>
    </row>
    <row r="39" spans="2:20" ht="30" customHeight="1">
      <c r="B39" s="27">
        <v>31</v>
      </c>
      <c r="C39" s="30" t="s">
        <v>103</v>
      </c>
      <c r="D39" s="29" t="str">
        <f t="shared" si="0"/>
        <v>TBD</v>
      </c>
      <c r="E39" s="17"/>
      <c r="F39" s="29" t="s">
        <v>43</v>
      </c>
      <c r="G39" s="29"/>
      <c r="H39" s="17"/>
      <c r="J39" s="35">
        <f>Include_Capacity</f>
        <v>0</v>
      </c>
      <c r="K39" s="35" t="s">
        <v>104</v>
      </c>
      <c r="L39" s="35"/>
      <c r="M39" s="1"/>
      <c r="N39" s="1"/>
      <c r="O39" s="1"/>
      <c r="P39" s="1"/>
      <c r="Q39" s="1"/>
      <c r="R39" s="1"/>
      <c r="S39" s="1"/>
      <c r="T39" s="1"/>
    </row>
    <row r="40" spans="2:20" ht="30" customHeight="1">
      <c r="B40" s="27">
        <v>32</v>
      </c>
      <c r="C40" s="28" t="s">
        <v>105</v>
      </c>
      <c r="D40" s="29" t="str">
        <f t="shared" si="0"/>
        <v>TBD</v>
      </c>
      <c r="E40" s="17"/>
      <c r="F40" s="29" t="s">
        <v>43</v>
      </c>
      <c r="G40" s="29"/>
      <c r="H40" s="17"/>
      <c r="J40" s="35">
        <f>Include_Energy</f>
        <v>0</v>
      </c>
      <c r="K40" s="35" t="s">
        <v>106</v>
      </c>
      <c r="L40" s="35"/>
      <c r="M40" s="1"/>
      <c r="N40" s="1"/>
      <c r="O40" s="1"/>
      <c r="P40" s="1"/>
      <c r="Q40" s="1"/>
      <c r="R40" s="1"/>
      <c r="S40" s="1"/>
      <c r="T40" s="1"/>
    </row>
    <row r="41" spans="2:20" ht="30" customHeight="1">
      <c r="B41" s="27">
        <v>33</v>
      </c>
      <c r="C41" s="28" t="s">
        <v>107</v>
      </c>
      <c r="D41" s="29" t="str">
        <f t="shared" ref="D41:D73" si="1">IF(J41=0,"TBD",J41)</f>
        <v>TBD</v>
      </c>
      <c r="E41" s="17"/>
      <c r="F41" s="29" t="s">
        <v>43</v>
      </c>
      <c r="G41" s="29"/>
      <c r="H41" s="17"/>
      <c r="J41" s="35">
        <f>Include_Energy</f>
        <v>0</v>
      </c>
      <c r="K41" s="35" t="s">
        <v>106</v>
      </c>
      <c r="L41" s="35"/>
      <c r="M41" s="1"/>
      <c r="N41" s="1"/>
      <c r="O41" s="1"/>
      <c r="P41" s="1"/>
      <c r="Q41" s="1"/>
      <c r="R41" s="1"/>
      <c r="S41" s="1"/>
      <c r="T41" s="1"/>
    </row>
    <row r="42" spans="2:20" ht="30" customHeight="1">
      <c r="B42" s="27">
        <v>34</v>
      </c>
      <c r="C42" s="28" t="s">
        <v>108</v>
      </c>
      <c r="D42" s="29" t="str">
        <f>IF(J42=0,"TBD",J42)</f>
        <v>TBD</v>
      </c>
      <c r="E42" s="21"/>
      <c r="F42" s="29" t="s">
        <v>109</v>
      </c>
      <c r="G42" s="29"/>
      <c r="H42" s="22"/>
      <c r="J42" s="35">
        <f>Include_Capacity</f>
        <v>0</v>
      </c>
      <c r="K42" s="35" t="s">
        <v>104</v>
      </c>
      <c r="L42" s="35"/>
      <c r="M42" s="1"/>
      <c r="N42" s="1"/>
      <c r="O42" s="1"/>
      <c r="P42" s="1"/>
      <c r="Q42" s="1"/>
      <c r="R42" s="1"/>
      <c r="S42" s="1"/>
      <c r="T42" s="1"/>
    </row>
    <row r="43" spans="2:20" ht="30" customHeight="1">
      <c r="B43" s="27">
        <v>35</v>
      </c>
      <c r="C43" s="28" t="s">
        <v>110</v>
      </c>
      <c r="D43" s="29" t="str">
        <f>IF(J43=0,"TBD",J43)</f>
        <v>TBD</v>
      </c>
      <c r="E43" s="21"/>
      <c r="F43" s="29" t="s">
        <v>83</v>
      </c>
      <c r="G43" s="29"/>
      <c r="H43" s="22"/>
      <c r="J43" s="35">
        <f>IF(Exist_or_Planned="Existing","Yes",IF(ISBLANK(Exist_or_Planned),0,"No"))</f>
        <v>0</v>
      </c>
      <c r="K43" s="35" t="s">
        <v>111</v>
      </c>
      <c r="L43" s="35"/>
      <c r="M43" s="1"/>
      <c r="N43" s="1"/>
      <c r="O43" s="1"/>
      <c r="P43" s="1"/>
      <c r="Q43" s="1"/>
      <c r="R43" s="1"/>
      <c r="S43" s="1"/>
      <c r="T43" s="1"/>
    </row>
    <row r="44" spans="2:20" ht="30" customHeight="1">
      <c r="B44" s="27">
        <v>36</v>
      </c>
      <c r="C44" s="28" t="s">
        <v>112</v>
      </c>
      <c r="D44" s="29" t="str">
        <f t="shared" si="1"/>
        <v>TBD</v>
      </c>
      <c r="E44" s="17"/>
      <c r="F44" s="29" t="s">
        <v>48</v>
      </c>
      <c r="G44" s="29"/>
      <c r="H44" s="22"/>
      <c r="J44" s="35">
        <f>Include_Capacity</f>
        <v>0</v>
      </c>
      <c r="K44" s="35" t="s">
        <v>104</v>
      </c>
      <c r="L44" s="35" t="s">
        <v>113</v>
      </c>
      <c r="M44" s="1"/>
      <c r="N44" s="1"/>
      <c r="O44" s="1"/>
      <c r="P44" s="1"/>
      <c r="Q44" s="1"/>
      <c r="R44" s="1"/>
      <c r="S44" s="1"/>
      <c r="T44" s="1"/>
    </row>
    <row r="45" spans="2:20" ht="30" customHeight="1">
      <c r="B45" s="27">
        <v>37</v>
      </c>
      <c r="C45" s="28" t="s">
        <v>114</v>
      </c>
      <c r="D45" s="29" t="str">
        <f t="shared" si="1"/>
        <v>No</v>
      </c>
      <c r="E45" s="21"/>
      <c r="F45" s="29" t="s">
        <v>109</v>
      </c>
      <c r="G45" s="29"/>
      <c r="H45" s="22"/>
      <c r="J45" s="35" t="str">
        <f>IF($E$44="Guaranteed Volume","Yes","No")</f>
        <v>No</v>
      </c>
      <c r="K45" s="35" t="s">
        <v>115</v>
      </c>
      <c r="L45" s="35"/>
      <c r="M45" s="1"/>
      <c r="N45" s="1"/>
      <c r="O45" s="1"/>
      <c r="P45" s="1"/>
      <c r="Q45" s="1"/>
      <c r="R45" s="1"/>
      <c r="S45" s="1"/>
      <c r="T45" s="1"/>
    </row>
    <row r="46" spans="2:20" ht="30" customHeight="1">
      <c r="B46" s="27">
        <v>38</v>
      </c>
      <c r="C46" s="28" t="s">
        <v>116</v>
      </c>
      <c r="D46" s="29" t="str">
        <f t="shared" si="1"/>
        <v>TBD</v>
      </c>
      <c r="E46" s="17"/>
      <c r="F46" s="29" t="s">
        <v>48</v>
      </c>
      <c r="G46" s="29"/>
      <c r="H46" s="22"/>
      <c r="J46" s="35">
        <f>Include_Capacity</f>
        <v>0</v>
      </c>
      <c r="K46" s="35" t="s">
        <v>104</v>
      </c>
      <c r="L46" s="35" t="s">
        <v>117</v>
      </c>
      <c r="M46" s="1"/>
      <c r="N46" s="1"/>
      <c r="O46" s="1"/>
      <c r="P46" s="1"/>
      <c r="Q46" s="1"/>
      <c r="R46" s="1"/>
      <c r="S46" s="1"/>
      <c r="T46" s="1"/>
    </row>
    <row r="47" spans="2:20" ht="30" customHeight="1">
      <c r="B47" s="27">
        <v>39</v>
      </c>
      <c r="C47" s="28" t="s">
        <v>118</v>
      </c>
      <c r="D47" s="29" t="str">
        <f t="shared" si="1"/>
        <v>TBD</v>
      </c>
      <c r="E47" s="23"/>
      <c r="F47" s="29" t="s">
        <v>119</v>
      </c>
      <c r="G47" s="29"/>
      <c r="H47" s="17"/>
      <c r="J47" s="35">
        <f>Include_Capacity</f>
        <v>0</v>
      </c>
      <c r="K47" s="35" t="s">
        <v>104</v>
      </c>
      <c r="L47" s="35"/>
      <c r="M47" s="1"/>
      <c r="N47" s="1"/>
      <c r="O47" s="1"/>
      <c r="P47" s="1"/>
      <c r="Q47" s="1"/>
      <c r="R47" s="1"/>
      <c r="S47" s="1"/>
      <c r="T47" s="1"/>
    </row>
    <row r="48" spans="2:20" ht="30" customHeight="1">
      <c r="B48" s="27">
        <v>40</v>
      </c>
      <c r="C48" s="28" t="s">
        <v>120</v>
      </c>
      <c r="D48" s="29" t="str">
        <f t="shared" si="1"/>
        <v>No</v>
      </c>
      <c r="E48" s="8"/>
      <c r="F48" s="29" t="s">
        <v>83</v>
      </c>
      <c r="G48" s="29" t="s">
        <v>121</v>
      </c>
      <c r="H48" s="17"/>
      <c r="J48" s="35" t="str">
        <f>IF(AND($E$18="Bundled with other components",$E$22="Fixed Price with Escalation"),"Yes","No")</f>
        <v>No</v>
      </c>
      <c r="K48" s="35" t="s">
        <v>122</v>
      </c>
      <c r="L48" s="35"/>
      <c r="M48" s="1"/>
      <c r="N48" s="1"/>
      <c r="O48" s="1"/>
      <c r="P48" s="1"/>
      <c r="Q48" s="1"/>
      <c r="R48" s="1"/>
      <c r="S48" s="1"/>
      <c r="T48" s="1"/>
    </row>
    <row r="49" spans="2:20" ht="30" customHeight="1">
      <c r="B49" s="27">
        <v>41</v>
      </c>
      <c r="C49" s="28" t="s">
        <v>123</v>
      </c>
      <c r="D49" s="29" t="str">
        <f t="shared" si="1"/>
        <v>No</v>
      </c>
      <c r="E49" s="23"/>
      <c r="F49" s="29" t="s">
        <v>119</v>
      </c>
      <c r="G49" s="29" t="s">
        <v>124</v>
      </c>
      <c r="H49" s="17" t="s">
        <v>125</v>
      </c>
      <c r="J49" s="35" t="str">
        <f>IF(OR(AND($E$19="Bundled with other components",OR($E$23="Fixed Price with Escalation",$E$23="Fixed price for entire term")),$E$19="Fixed Price with Escalation",$E$19="Fixed price for entire term"),"Yes","No")</f>
        <v>No</v>
      </c>
      <c r="K49" s="35" t="s">
        <v>126</v>
      </c>
      <c r="L49" s="35"/>
      <c r="M49" s="1"/>
      <c r="N49" s="1"/>
      <c r="O49" s="1"/>
      <c r="P49" s="1"/>
      <c r="Q49" s="1"/>
      <c r="R49" s="1"/>
      <c r="S49" s="1"/>
      <c r="T49" s="1"/>
    </row>
    <row r="50" spans="2:20" ht="30" customHeight="1">
      <c r="B50" s="27">
        <v>42</v>
      </c>
      <c r="C50" s="28" t="s">
        <v>127</v>
      </c>
      <c r="D50" s="29" t="str">
        <f t="shared" si="1"/>
        <v>No</v>
      </c>
      <c r="E50" s="8"/>
      <c r="F50" s="29" t="s">
        <v>83</v>
      </c>
      <c r="G50" s="29" t="s">
        <v>128</v>
      </c>
      <c r="H50" s="17"/>
      <c r="J50" s="35" t="str">
        <f>IF(AND($E$19="Bundled with other components",$E$23="Fixed Price with Escalation"),"Yes","No")</f>
        <v>No</v>
      </c>
      <c r="K50" s="35" t="s">
        <v>129</v>
      </c>
      <c r="L50" s="35"/>
      <c r="M50" s="1"/>
      <c r="N50" s="1"/>
      <c r="O50" s="1"/>
      <c r="P50" s="1"/>
      <c r="Q50" s="1"/>
      <c r="R50" s="1"/>
      <c r="S50" s="1"/>
      <c r="T50" s="1"/>
    </row>
    <row r="51" spans="2:20" ht="30" customHeight="1">
      <c r="B51" s="27">
        <v>43</v>
      </c>
      <c r="C51" s="28" t="s">
        <v>130</v>
      </c>
      <c r="D51" s="29" t="str">
        <f t="shared" si="1"/>
        <v>No</v>
      </c>
      <c r="E51" s="17"/>
      <c r="F51" s="29" t="s">
        <v>48</v>
      </c>
      <c r="G51" s="29"/>
      <c r="H51" s="17" t="s">
        <v>131</v>
      </c>
      <c r="J51" s="35" t="str">
        <f>IF(OR($E$18="Price Indexed to fuel index or fuel cost",$E$19="Price Indexed to fuel index or fuel cost",$E$20="Price Indexed to fuel index or fuel cost",$E$21="Price Indexed to fuel index or fuel cost",$E$22="Price Indexed to fuel index or fuel cost",$E$23="Price Indexed to fuel index or fuel cost"),"Yes","No")</f>
        <v>No</v>
      </c>
      <c r="K51" s="35" t="s">
        <v>132</v>
      </c>
      <c r="L51" s="35" t="s">
        <v>133</v>
      </c>
      <c r="M51" s="1"/>
      <c r="N51" s="1"/>
      <c r="O51" s="1"/>
      <c r="P51" s="1"/>
      <c r="Q51" s="1"/>
      <c r="R51" s="1"/>
      <c r="S51" s="1"/>
      <c r="T51" s="1"/>
    </row>
    <row r="52" spans="2:20" ht="30" customHeight="1">
      <c r="B52" s="27">
        <v>44</v>
      </c>
      <c r="C52" s="28" t="s">
        <v>134</v>
      </c>
      <c r="D52" s="29" t="str">
        <f t="shared" si="1"/>
        <v>No</v>
      </c>
      <c r="E52" s="17"/>
      <c r="F52" s="29" t="s">
        <v>43</v>
      </c>
      <c r="G52" s="29"/>
      <c r="H52" s="17"/>
      <c r="J52" s="35" t="str">
        <f>IF(OR($E$18="Price Indexed to fuel index or fuel cost",$E$19="Price Indexed to fuel index or fuel cost",$E$20="Price Indexed to fuel index or fuel cost",$E$21="Price Indexed to fuel index or fuel cost",$E$22="Price Indexed to fuel index or fuel cost",$E$23="Price Indexed to fuel index or fuel cost"),"Yes","No")</f>
        <v>No</v>
      </c>
      <c r="K52" s="35" t="s">
        <v>132</v>
      </c>
      <c r="L52" s="35"/>
      <c r="M52" s="1"/>
      <c r="N52" s="1"/>
      <c r="O52" s="1"/>
      <c r="P52" s="1"/>
      <c r="Q52" s="1"/>
      <c r="R52" s="1"/>
      <c r="S52" s="1"/>
      <c r="T52" s="1"/>
    </row>
    <row r="53" spans="2:20" ht="30" customHeight="1">
      <c r="B53" s="27">
        <v>45</v>
      </c>
      <c r="C53" s="28" t="s">
        <v>135</v>
      </c>
      <c r="D53" s="29" t="str">
        <f t="shared" si="1"/>
        <v>No</v>
      </c>
      <c r="E53" s="23"/>
      <c r="F53" s="29" t="s">
        <v>119</v>
      </c>
      <c r="G53" s="29"/>
      <c r="H53" s="24"/>
      <c r="J53" s="35" t="str">
        <f>IF(OR($E$18="Price Indexed to fuel index or fuel cost",$E$19="Price Indexed to fuel index or fuel cost",$E$20="Price Indexed to fuel index or fuel cost",$E$21="Price Indexed to fuel index or fuel cost",$E$22="Price Indexed to fuel index or fuel cost",$E$23="Price Indexed to fuel index or fuel cost"),"Yes","No")</f>
        <v>No</v>
      </c>
      <c r="K53" s="35" t="s">
        <v>132</v>
      </c>
      <c r="L53" s="35"/>
      <c r="M53" s="1"/>
      <c r="N53" s="1"/>
      <c r="O53" s="1"/>
      <c r="P53" s="1"/>
      <c r="Q53" s="1"/>
      <c r="R53" s="1"/>
      <c r="S53" s="1"/>
      <c r="T53" s="1"/>
    </row>
    <row r="54" spans="2:20" ht="30" customHeight="1">
      <c r="B54" s="27">
        <v>46</v>
      </c>
      <c r="C54" s="28" t="s">
        <v>136</v>
      </c>
      <c r="D54" s="29" t="str">
        <f t="shared" si="1"/>
        <v>No</v>
      </c>
      <c r="E54" s="8"/>
      <c r="F54" s="29" t="s">
        <v>83</v>
      </c>
      <c r="G54" s="29"/>
      <c r="H54" s="22"/>
      <c r="J54" s="35" t="str">
        <f>IF(OR($E$18="Price Indexed to fuel index or fuel cost",$E$19="Price Indexed to fuel index or fuel cost",$E$20="Price Indexed to fuel index or fuel cost",$E$21="Price Indexed to fuel index or fuel cost",$E$22="Price Indexed to fuel index or fuel cost",$E$23="Price Indexed to fuel index or fuel cost"),"Yes","No")</f>
        <v>No</v>
      </c>
      <c r="K54" s="35" t="s">
        <v>132</v>
      </c>
      <c r="L54" s="35"/>
      <c r="M54" s="1"/>
      <c r="N54" s="1"/>
      <c r="O54" s="1"/>
      <c r="P54" s="1"/>
      <c r="Q54" s="1"/>
      <c r="R54" s="1"/>
      <c r="S54" s="1"/>
      <c r="T54" s="1"/>
    </row>
    <row r="55" spans="2:20" ht="30" customHeight="1">
      <c r="B55" s="27">
        <v>47</v>
      </c>
      <c r="C55" s="28" t="s">
        <v>137</v>
      </c>
      <c r="D55" s="29" t="str">
        <f t="shared" si="1"/>
        <v>No</v>
      </c>
      <c r="E55" s="17"/>
      <c r="F55" s="29" t="s">
        <v>48</v>
      </c>
      <c r="G55" s="29"/>
      <c r="H55" s="17"/>
      <c r="J55" s="35" t="str">
        <f>IF(OR($E$24="Combined Cycle",$E$24="Reciprocating Enegine or Similar",$E$24="Simple Cycle",$E$24="Steam (All Fuels Except Nuclear)",$E$24="Aeroderivative"),"Yes","No")</f>
        <v>No</v>
      </c>
      <c r="K55" s="35" t="s">
        <v>138</v>
      </c>
      <c r="L55" s="35"/>
      <c r="M55" s="1"/>
      <c r="N55" s="1"/>
      <c r="O55" s="1"/>
      <c r="P55" s="1"/>
      <c r="Q55" s="1"/>
      <c r="R55" s="1"/>
      <c r="S55" s="1"/>
      <c r="T55" s="1"/>
    </row>
    <row r="56" spans="2:20" ht="30" customHeight="1">
      <c r="B56" s="27">
        <v>48</v>
      </c>
      <c r="C56" s="28" t="s">
        <v>139</v>
      </c>
      <c r="D56" s="29" t="str">
        <f t="shared" si="1"/>
        <v>No</v>
      </c>
      <c r="E56" s="17"/>
      <c r="F56" s="29" t="s">
        <v>48</v>
      </c>
      <c r="G56" s="29"/>
      <c r="H56" s="17"/>
      <c r="J56" s="35" t="str">
        <f>IF($E$55="Yes","Yes","No")</f>
        <v>No</v>
      </c>
      <c r="K56" s="35" t="s">
        <v>140</v>
      </c>
      <c r="L56" s="35" t="s">
        <v>133</v>
      </c>
      <c r="M56" s="1"/>
      <c r="N56" s="1"/>
      <c r="O56" s="1"/>
      <c r="P56" s="1"/>
      <c r="Q56" s="1"/>
      <c r="R56" s="1"/>
      <c r="S56" s="1"/>
      <c r="T56" s="1"/>
    </row>
    <row r="57" spans="2:20" ht="30" customHeight="1">
      <c r="B57" s="27">
        <v>49</v>
      </c>
      <c r="C57" s="28" t="s">
        <v>141</v>
      </c>
      <c r="D57" s="29" t="str">
        <f t="shared" si="1"/>
        <v>No</v>
      </c>
      <c r="E57" s="17"/>
      <c r="F57" s="29" t="s">
        <v>43</v>
      </c>
      <c r="G57" s="29"/>
      <c r="H57" s="17"/>
      <c r="J57" s="35" t="str">
        <f>IF(OR($E$18="Price indexed to non-fuel index",$E$19="Price indexed to non-fuel index",$E$20="Price indexed to non-fuel index",$E$21="Price indexed to non-fuel index",$E$22="Price indexed to non-fuel index",$E$23="Price indexed to non-fuel index"),"Yes","No")</f>
        <v>No</v>
      </c>
      <c r="K57" s="35" t="s">
        <v>132</v>
      </c>
      <c r="L57" s="36" t="s">
        <v>142</v>
      </c>
      <c r="M57" s="1"/>
      <c r="N57" s="1"/>
      <c r="O57" s="1"/>
      <c r="P57" s="1"/>
      <c r="Q57" s="1"/>
      <c r="R57" s="1"/>
      <c r="S57" s="1"/>
      <c r="T57" s="1"/>
    </row>
    <row r="58" spans="2:20" ht="30" customHeight="1">
      <c r="B58" s="27">
        <v>50</v>
      </c>
      <c r="C58" s="28" t="s">
        <v>143</v>
      </c>
      <c r="D58" s="29" t="str">
        <f t="shared" si="1"/>
        <v>No</v>
      </c>
      <c r="E58" s="17"/>
      <c r="F58" s="29" t="s">
        <v>48</v>
      </c>
      <c r="G58" s="29"/>
      <c r="H58" s="19"/>
      <c r="J58" s="35" t="str">
        <f>IF(Exist_or_Planned="Planned","Yes","No")</f>
        <v>No</v>
      </c>
      <c r="K58" s="35" t="s">
        <v>144</v>
      </c>
      <c r="L58" s="35"/>
      <c r="M58" s="1"/>
      <c r="N58" s="1"/>
      <c r="O58" s="1"/>
      <c r="P58" s="1"/>
      <c r="Q58" s="1"/>
      <c r="R58" s="1"/>
      <c r="S58" s="1"/>
      <c r="T58" s="1"/>
    </row>
    <row r="59" spans="2:20" ht="30" customHeight="1">
      <c r="B59" s="27">
        <v>51</v>
      </c>
      <c r="C59" s="28" t="s">
        <v>145</v>
      </c>
      <c r="D59" s="29" t="str">
        <f t="shared" si="1"/>
        <v>No</v>
      </c>
      <c r="E59" s="17"/>
      <c r="F59" s="29" t="s">
        <v>48</v>
      </c>
      <c r="G59" s="29"/>
      <c r="H59" s="19"/>
      <c r="J59" s="35" t="str">
        <f>IF(Exist_or_Planned="Planned","Yes","No")</f>
        <v>No</v>
      </c>
      <c r="K59" s="35" t="s">
        <v>144</v>
      </c>
      <c r="L59" s="35"/>
      <c r="M59" s="1"/>
      <c r="N59" s="1"/>
      <c r="O59" s="1"/>
      <c r="P59" s="1"/>
      <c r="Q59" s="1"/>
      <c r="R59" s="1"/>
      <c r="S59" s="1"/>
      <c r="T59" s="1"/>
    </row>
    <row r="60" spans="2:20" ht="30" customHeight="1">
      <c r="B60" s="27">
        <v>52</v>
      </c>
      <c r="C60" s="28" t="s">
        <v>146</v>
      </c>
      <c r="D60" s="29" t="str">
        <f t="shared" si="1"/>
        <v>No</v>
      </c>
      <c r="E60" s="17"/>
      <c r="F60" s="29" t="s">
        <v>48</v>
      </c>
      <c r="G60" s="29"/>
      <c r="H60" s="19"/>
      <c r="J60" s="35" t="str">
        <f>IF(Exist_or_Planned="Planned","Yes","No")</f>
        <v>No</v>
      </c>
      <c r="K60" s="35" t="s">
        <v>144</v>
      </c>
      <c r="L60" s="35" t="s">
        <v>147</v>
      </c>
      <c r="M60" s="1"/>
      <c r="N60" s="1"/>
      <c r="O60" s="1"/>
      <c r="P60" s="1"/>
      <c r="Q60" s="1"/>
      <c r="R60" s="1"/>
      <c r="S60" s="1"/>
      <c r="T60" s="1"/>
    </row>
    <row r="61" spans="2:20" ht="30" customHeight="1">
      <c r="B61" s="27">
        <v>53</v>
      </c>
      <c r="C61" s="28" t="s">
        <v>148</v>
      </c>
      <c r="D61" s="29" t="str">
        <f t="shared" si="1"/>
        <v>No</v>
      </c>
      <c r="E61" s="17"/>
      <c r="F61" s="29" t="s">
        <v>43</v>
      </c>
      <c r="G61" s="29"/>
      <c r="H61" s="19" t="s">
        <v>149</v>
      </c>
      <c r="J61" s="35" t="str">
        <f>IF(Exist_or_Planned="Planned","Yes","No")</f>
        <v>No</v>
      </c>
      <c r="K61" s="35" t="s">
        <v>144</v>
      </c>
      <c r="L61" s="35"/>
      <c r="M61" s="1"/>
      <c r="N61" s="1"/>
      <c r="O61" s="1"/>
      <c r="P61" s="1"/>
      <c r="Q61" s="1"/>
      <c r="R61" s="1"/>
      <c r="S61" s="1"/>
      <c r="T61" s="1"/>
    </row>
    <row r="62" spans="2:20" ht="30" customHeight="1">
      <c r="B62" s="27">
        <v>54</v>
      </c>
      <c r="C62" s="28" t="s">
        <v>150</v>
      </c>
      <c r="D62" s="29" t="str">
        <f t="shared" si="1"/>
        <v>No</v>
      </c>
      <c r="E62" s="17"/>
      <c r="F62" s="29" t="s">
        <v>48</v>
      </c>
      <c r="G62" s="29"/>
      <c r="H62" s="17"/>
      <c r="J62" s="35" t="str">
        <f>IF(Exist_or_Planned="Planned","Yes","No")</f>
        <v>No</v>
      </c>
      <c r="K62" s="35" t="s">
        <v>144</v>
      </c>
      <c r="L62" s="35"/>
      <c r="M62" s="1"/>
      <c r="N62" s="1"/>
      <c r="O62" s="1"/>
      <c r="P62" s="1"/>
      <c r="Q62" s="1"/>
      <c r="R62" s="1"/>
      <c r="S62" s="1"/>
      <c r="T62" s="1"/>
    </row>
    <row r="63" spans="2:20" ht="30" customHeight="1">
      <c r="B63" s="27">
        <v>55</v>
      </c>
      <c r="C63" s="28" t="s">
        <v>151</v>
      </c>
      <c r="D63" s="29" t="str">
        <f t="shared" si="1"/>
        <v>No</v>
      </c>
      <c r="E63" s="17"/>
      <c r="F63" s="29" t="s">
        <v>48</v>
      </c>
      <c r="G63" s="29"/>
      <c r="H63" s="17"/>
      <c r="J63" s="35" t="str">
        <f>IF($E$9="Specific Resource","Yes","No")</f>
        <v>No</v>
      </c>
      <c r="K63" s="35" t="s">
        <v>45</v>
      </c>
      <c r="L63" s="35" t="s">
        <v>152</v>
      </c>
      <c r="M63" s="1"/>
      <c r="N63" s="1"/>
      <c r="O63" s="1"/>
      <c r="P63" s="1"/>
      <c r="Q63" s="1"/>
      <c r="R63" s="1"/>
      <c r="S63" s="1"/>
      <c r="T63" s="1"/>
    </row>
    <row r="64" spans="2:20" ht="30" customHeight="1">
      <c r="B64" s="27">
        <v>56</v>
      </c>
      <c r="C64" s="28" t="s">
        <v>153</v>
      </c>
      <c r="D64" s="29" t="str">
        <f t="shared" si="1"/>
        <v>No</v>
      </c>
      <c r="E64" s="17"/>
      <c r="F64" s="29" t="s">
        <v>43</v>
      </c>
      <c r="G64" s="29"/>
      <c r="H64" s="17"/>
      <c r="J64" s="35" t="str">
        <f>IF(OR(Resource_or_Fleet_or_Financial="Specific Resource",Resource_or_Fleet_or_Financial="Fleet or Group of Resources"),"Yes","No")</f>
        <v>No</v>
      </c>
      <c r="K64" s="35" t="s">
        <v>154</v>
      </c>
      <c r="L64" s="35"/>
      <c r="M64" s="1"/>
      <c r="N64" s="1"/>
      <c r="O64" s="1"/>
      <c r="P64" s="1"/>
      <c r="Q64" s="1"/>
      <c r="R64" s="1"/>
      <c r="S64" s="1"/>
      <c r="T64" s="1"/>
    </row>
    <row r="65" spans="2:20" ht="30" customHeight="1">
      <c r="B65" s="27">
        <v>57</v>
      </c>
      <c r="C65" s="28" t="s">
        <v>155</v>
      </c>
      <c r="D65" s="29" t="str">
        <f t="shared" si="1"/>
        <v>No</v>
      </c>
      <c r="E65" s="17"/>
      <c r="F65" s="29" t="s">
        <v>48</v>
      </c>
      <c r="G65" s="29"/>
      <c r="H65" s="17"/>
      <c r="J65" s="35" t="str">
        <f>IF(Offer_SubType="Commodity Trade (EEI/ISDA etc.)","Yes","No")</f>
        <v>No</v>
      </c>
      <c r="K65" s="37" t="s">
        <v>156</v>
      </c>
      <c r="L65" s="35" t="s">
        <v>157</v>
      </c>
      <c r="M65" s="1"/>
      <c r="N65" s="1"/>
      <c r="O65" s="1"/>
      <c r="P65" s="1"/>
      <c r="Q65" s="1"/>
      <c r="R65" s="1"/>
      <c r="S65" s="1"/>
      <c r="T65" s="1"/>
    </row>
    <row r="66" spans="2:20" ht="30" customHeight="1">
      <c r="B66" s="27">
        <v>58</v>
      </c>
      <c r="C66" s="28" t="s">
        <v>158</v>
      </c>
      <c r="D66" s="29" t="str">
        <f t="shared" si="1"/>
        <v>No</v>
      </c>
      <c r="E66" s="32"/>
      <c r="F66" s="29" t="s">
        <v>109</v>
      </c>
      <c r="G66" s="29"/>
      <c r="H66" s="17"/>
      <c r="J66" s="35" t="str">
        <f>IF(Offer_SubType="Commodity Trade (EEI/ISDA etc.)","Yes","No")</f>
        <v>No</v>
      </c>
      <c r="K66" s="37" t="s">
        <v>156</v>
      </c>
      <c r="L66" s="35"/>
      <c r="M66" s="1"/>
      <c r="N66" s="1"/>
      <c r="O66" s="1"/>
      <c r="P66" s="1"/>
      <c r="Q66" s="1"/>
      <c r="R66" s="1"/>
      <c r="S66" s="1"/>
      <c r="T66" s="1"/>
    </row>
    <row r="67" spans="2:20" ht="30" customHeight="1">
      <c r="B67" s="27">
        <v>59</v>
      </c>
      <c r="C67" s="28" t="s">
        <v>159</v>
      </c>
      <c r="D67" s="29" t="str">
        <f t="shared" si="1"/>
        <v>No</v>
      </c>
      <c r="E67" s="23"/>
      <c r="F67" s="29" t="s">
        <v>119</v>
      </c>
      <c r="G67" s="29"/>
      <c r="H67" s="24"/>
      <c r="J67" s="35" t="str">
        <f t="shared" ref="J67:J89" si="2">IF(OR(Technology="Combined Cycle",Technology="Reciprocating Engine or Similar",Technology="Simple Cycle",Technology="Steam (All Fuels Except Nuclear)",Technology="Nuclear",Technology="Aeroderivative"),"Yes","No")</f>
        <v>No</v>
      </c>
      <c r="K67" s="35" t="s">
        <v>160</v>
      </c>
      <c r="L67" s="35"/>
      <c r="M67" s="1"/>
      <c r="N67" s="1"/>
      <c r="O67" s="1"/>
      <c r="P67" s="1"/>
      <c r="Q67" s="1"/>
      <c r="R67" s="1"/>
      <c r="S67" s="1"/>
      <c r="T67" s="1"/>
    </row>
    <row r="68" spans="2:20" ht="30" customHeight="1">
      <c r="B68" s="27">
        <v>60</v>
      </c>
      <c r="C68" s="28" t="s">
        <v>161</v>
      </c>
      <c r="D68" s="29" t="str">
        <f t="shared" si="1"/>
        <v>No</v>
      </c>
      <c r="E68" s="8"/>
      <c r="F68" s="29" t="s">
        <v>83</v>
      </c>
      <c r="G68" s="29"/>
      <c r="H68" s="22"/>
      <c r="J68" s="35" t="str">
        <f t="shared" si="2"/>
        <v>No</v>
      </c>
      <c r="K68" s="35" t="s">
        <v>160</v>
      </c>
      <c r="L68" s="35"/>
      <c r="M68" s="1"/>
      <c r="N68" s="1"/>
      <c r="O68" s="1"/>
      <c r="P68" s="1"/>
      <c r="Q68" s="1"/>
      <c r="R68" s="1"/>
      <c r="S68" s="1"/>
      <c r="T68" s="1"/>
    </row>
    <row r="69" spans="2:20" ht="30" customHeight="1">
      <c r="B69" s="27">
        <v>61</v>
      </c>
      <c r="C69" s="28" t="s">
        <v>162</v>
      </c>
      <c r="D69" s="29" t="str">
        <f t="shared" si="1"/>
        <v>No</v>
      </c>
      <c r="E69" s="25"/>
      <c r="F69" s="29" t="s">
        <v>109</v>
      </c>
      <c r="G69" s="29"/>
      <c r="H69" s="24"/>
      <c r="J69" s="35" t="str">
        <f t="shared" si="2"/>
        <v>No</v>
      </c>
      <c r="K69" s="35" t="s">
        <v>160</v>
      </c>
      <c r="L69" s="35"/>
      <c r="M69" s="1"/>
      <c r="N69" s="1"/>
      <c r="O69" s="1"/>
      <c r="P69" s="1"/>
      <c r="Q69" s="1"/>
      <c r="R69" s="1"/>
      <c r="S69" s="1"/>
      <c r="T69" s="1"/>
    </row>
    <row r="70" spans="2:20" ht="30" customHeight="1">
      <c r="B70" s="27">
        <v>62</v>
      </c>
      <c r="C70" s="28" t="s">
        <v>163</v>
      </c>
      <c r="D70" s="29" t="str">
        <f t="shared" si="1"/>
        <v>No</v>
      </c>
      <c r="E70" s="20"/>
      <c r="F70" s="29" t="s">
        <v>90</v>
      </c>
      <c r="G70" s="29"/>
      <c r="H70" s="24"/>
      <c r="J70" s="35" t="str">
        <f t="shared" si="2"/>
        <v>No</v>
      </c>
      <c r="K70" s="35" t="s">
        <v>160</v>
      </c>
      <c r="L70" s="35"/>
      <c r="M70" s="1"/>
      <c r="N70" s="1"/>
      <c r="O70" s="1"/>
      <c r="P70" s="1"/>
      <c r="Q70" s="1"/>
      <c r="R70" s="1"/>
      <c r="S70" s="1"/>
      <c r="T70" s="1"/>
    </row>
    <row r="71" spans="2:20" ht="30" customHeight="1">
      <c r="B71" s="27">
        <v>63</v>
      </c>
      <c r="C71" s="28" t="s">
        <v>164</v>
      </c>
      <c r="D71" s="29" t="str">
        <f t="shared" si="1"/>
        <v>No</v>
      </c>
      <c r="E71" s="8"/>
      <c r="F71" s="29" t="s">
        <v>83</v>
      </c>
      <c r="G71" s="29"/>
      <c r="H71" s="22"/>
      <c r="J71" s="35" t="str">
        <f t="shared" si="2"/>
        <v>No</v>
      </c>
      <c r="K71" s="35" t="s">
        <v>160</v>
      </c>
      <c r="L71" s="35"/>
      <c r="M71" s="1"/>
      <c r="N71" s="1"/>
      <c r="O71" s="1"/>
      <c r="P71" s="1"/>
      <c r="Q71" s="1"/>
      <c r="R71" s="1"/>
      <c r="S71" s="1"/>
      <c r="T71" s="1"/>
    </row>
    <row r="72" spans="2:20" ht="30" customHeight="1">
      <c r="B72" s="27">
        <v>64</v>
      </c>
      <c r="C72" s="31" t="s">
        <v>165</v>
      </c>
      <c r="D72" s="29" t="str">
        <f t="shared" si="1"/>
        <v>No</v>
      </c>
      <c r="E72" s="25"/>
      <c r="F72" s="29" t="s">
        <v>109</v>
      </c>
      <c r="G72" s="29"/>
      <c r="H72" s="17"/>
      <c r="J72" s="35" t="str">
        <f t="shared" si="2"/>
        <v>No</v>
      </c>
      <c r="K72" s="35" t="s">
        <v>160</v>
      </c>
      <c r="L72" s="35"/>
      <c r="M72" s="1"/>
      <c r="N72" s="1"/>
      <c r="O72" s="1"/>
      <c r="P72" s="1"/>
      <c r="Q72" s="1"/>
      <c r="R72" s="1"/>
      <c r="S72" s="1"/>
      <c r="T72" s="1"/>
    </row>
    <row r="73" spans="2:20" ht="30" customHeight="1">
      <c r="B73" s="27">
        <v>65</v>
      </c>
      <c r="C73" s="31" t="s">
        <v>166</v>
      </c>
      <c r="D73" s="29" t="str">
        <f t="shared" si="1"/>
        <v>No</v>
      </c>
      <c r="E73" s="25"/>
      <c r="F73" s="29" t="s">
        <v>109</v>
      </c>
      <c r="G73" s="29"/>
      <c r="H73" s="17"/>
      <c r="J73" s="35" t="str">
        <f t="shared" si="2"/>
        <v>No</v>
      </c>
      <c r="K73" s="35" t="s">
        <v>160</v>
      </c>
      <c r="L73" s="35"/>
      <c r="M73" s="1"/>
      <c r="N73" s="1"/>
      <c r="O73" s="1"/>
      <c r="P73" s="1"/>
      <c r="Q73" s="1"/>
      <c r="R73" s="1"/>
      <c r="S73" s="1"/>
      <c r="T73" s="1"/>
    </row>
    <row r="74" spans="2:20" ht="30" customHeight="1">
      <c r="B74" s="27">
        <v>66</v>
      </c>
      <c r="C74" s="31" t="s">
        <v>167</v>
      </c>
      <c r="D74" s="29" t="str">
        <f t="shared" ref="D74:D105" si="3">IF(J74=0,"TBD",J74)</f>
        <v>No</v>
      </c>
      <c r="E74" s="25"/>
      <c r="F74" s="29" t="s">
        <v>109</v>
      </c>
      <c r="G74" s="29"/>
      <c r="H74" s="17"/>
      <c r="J74" s="35" t="str">
        <f t="shared" si="2"/>
        <v>No</v>
      </c>
      <c r="K74" s="35" t="s">
        <v>160</v>
      </c>
      <c r="L74" s="35"/>
      <c r="M74" s="1"/>
      <c r="N74" s="1"/>
      <c r="O74" s="1"/>
      <c r="P74" s="1"/>
      <c r="Q74" s="1"/>
      <c r="R74" s="1"/>
      <c r="S74" s="1"/>
      <c r="T74" s="1"/>
    </row>
    <row r="75" spans="2:20" ht="30" customHeight="1">
      <c r="B75" s="27">
        <v>67</v>
      </c>
      <c r="C75" s="28" t="s">
        <v>168</v>
      </c>
      <c r="D75" s="29" t="str">
        <f t="shared" si="3"/>
        <v>No</v>
      </c>
      <c r="E75" s="25"/>
      <c r="F75" s="29" t="s">
        <v>109</v>
      </c>
      <c r="G75" s="29"/>
      <c r="H75" s="17"/>
      <c r="J75" s="35" t="str">
        <f t="shared" si="2"/>
        <v>No</v>
      </c>
      <c r="K75" s="35" t="s">
        <v>160</v>
      </c>
      <c r="L75" s="35"/>
      <c r="M75" s="1"/>
      <c r="N75" s="1"/>
      <c r="O75" s="1"/>
      <c r="P75" s="1"/>
      <c r="Q75" s="1"/>
      <c r="R75" s="1"/>
      <c r="S75" s="1"/>
      <c r="T75" s="1"/>
    </row>
    <row r="76" spans="2:20" ht="30" customHeight="1">
      <c r="B76" s="27">
        <v>68</v>
      </c>
      <c r="C76" s="28" t="s">
        <v>169</v>
      </c>
      <c r="D76" s="29" t="str">
        <f t="shared" si="3"/>
        <v>No</v>
      </c>
      <c r="E76" s="25"/>
      <c r="F76" s="29" t="s">
        <v>109</v>
      </c>
      <c r="G76" s="29"/>
      <c r="H76" s="17"/>
      <c r="J76" s="35" t="str">
        <f t="shared" si="2"/>
        <v>No</v>
      </c>
      <c r="K76" s="35" t="s">
        <v>160</v>
      </c>
      <c r="L76" s="35"/>
      <c r="M76" s="1"/>
      <c r="N76" s="1"/>
      <c r="O76" s="1"/>
      <c r="P76" s="1"/>
      <c r="Q76" s="1"/>
      <c r="R76" s="1"/>
      <c r="S76" s="1"/>
      <c r="T76" s="1"/>
    </row>
    <row r="77" spans="2:20" ht="30" customHeight="1">
      <c r="B77" s="27">
        <v>69</v>
      </c>
      <c r="C77" s="28" t="s">
        <v>170</v>
      </c>
      <c r="D77" s="29" t="str">
        <f t="shared" si="3"/>
        <v>No</v>
      </c>
      <c r="E77" s="17"/>
      <c r="F77" s="29" t="s">
        <v>48</v>
      </c>
      <c r="G77" s="29"/>
      <c r="H77" s="17"/>
      <c r="J77" s="35" t="str">
        <f t="shared" si="2"/>
        <v>No</v>
      </c>
      <c r="K77" s="35" t="s">
        <v>160</v>
      </c>
      <c r="L77" s="35"/>
      <c r="M77" s="1"/>
      <c r="N77" s="1"/>
      <c r="O77" s="1"/>
      <c r="P77" s="1"/>
      <c r="Q77" s="1"/>
      <c r="R77" s="1"/>
      <c r="S77" s="1"/>
      <c r="T77" s="1"/>
    </row>
    <row r="78" spans="2:20" ht="30" customHeight="1">
      <c r="B78" s="27">
        <v>70</v>
      </c>
      <c r="C78" s="28" t="s">
        <v>171</v>
      </c>
      <c r="D78" s="29" t="str">
        <f t="shared" si="3"/>
        <v>No</v>
      </c>
      <c r="E78" s="8"/>
      <c r="F78" s="29" t="s">
        <v>83</v>
      </c>
      <c r="G78" s="29"/>
      <c r="H78" s="17"/>
      <c r="J78" s="35" t="str">
        <f t="shared" si="2"/>
        <v>No</v>
      </c>
      <c r="K78" s="35" t="s">
        <v>160</v>
      </c>
      <c r="L78" s="35"/>
      <c r="M78" s="1"/>
      <c r="N78" s="1"/>
      <c r="O78" s="1"/>
      <c r="P78" s="1"/>
      <c r="Q78" s="1"/>
      <c r="R78" s="1"/>
      <c r="S78" s="1"/>
      <c r="T78" s="1"/>
    </row>
    <row r="79" spans="2:20" ht="30" customHeight="1">
      <c r="B79" s="27">
        <v>71</v>
      </c>
      <c r="C79" s="28" t="s">
        <v>172</v>
      </c>
      <c r="D79" s="29" t="str">
        <f t="shared" si="3"/>
        <v>No</v>
      </c>
      <c r="E79" s="17"/>
      <c r="F79" s="29" t="s">
        <v>43</v>
      </c>
      <c r="G79" s="29"/>
      <c r="H79" s="17"/>
      <c r="J79" s="35" t="str">
        <f t="shared" si="2"/>
        <v>No</v>
      </c>
      <c r="K79" s="35" t="s">
        <v>160</v>
      </c>
      <c r="L79" s="35"/>
      <c r="M79" s="1"/>
      <c r="N79" s="1"/>
      <c r="O79" s="1"/>
      <c r="P79" s="1"/>
      <c r="Q79" s="1"/>
      <c r="R79" s="1"/>
      <c r="S79" s="1"/>
      <c r="T79" s="1"/>
    </row>
    <row r="80" spans="2:20" ht="30" customHeight="1">
      <c r="B80" s="27">
        <v>72</v>
      </c>
      <c r="C80" s="28" t="s">
        <v>173</v>
      </c>
      <c r="D80" s="29" t="str">
        <f t="shared" si="3"/>
        <v>No</v>
      </c>
      <c r="E80" s="17"/>
      <c r="F80" s="29" t="s">
        <v>48</v>
      </c>
      <c r="G80" s="29"/>
      <c r="H80" s="17"/>
      <c r="J80" s="35" t="str">
        <f t="shared" si="2"/>
        <v>No</v>
      </c>
      <c r="K80" s="35" t="s">
        <v>160</v>
      </c>
      <c r="L80" s="35"/>
      <c r="M80" s="1"/>
      <c r="N80" s="1"/>
      <c r="O80" s="1"/>
      <c r="P80" s="1"/>
      <c r="Q80" s="1"/>
      <c r="R80" s="1"/>
      <c r="S80" s="1"/>
      <c r="T80" s="1"/>
    </row>
    <row r="81" spans="2:20" ht="30" customHeight="1">
      <c r="B81" s="27">
        <v>73</v>
      </c>
      <c r="C81" s="28" t="s">
        <v>174</v>
      </c>
      <c r="D81" s="29" t="str">
        <f t="shared" si="3"/>
        <v>No</v>
      </c>
      <c r="E81" s="17"/>
      <c r="F81" s="29" t="s">
        <v>48</v>
      </c>
      <c r="G81" s="29"/>
      <c r="H81" s="17"/>
      <c r="J81" s="35" t="str">
        <f t="shared" si="2"/>
        <v>No</v>
      </c>
      <c r="K81" s="35" t="s">
        <v>160</v>
      </c>
      <c r="L81" s="35"/>
      <c r="M81" s="1"/>
      <c r="N81" s="1"/>
      <c r="O81" s="1"/>
      <c r="P81" s="1"/>
      <c r="Q81" s="1"/>
      <c r="R81" s="1"/>
      <c r="S81" s="1"/>
      <c r="T81" s="1"/>
    </row>
    <row r="82" spans="2:20" ht="30" customHeight="1">
      <c r="B82" s="27">
        <v>74</v>
      </c>
      <c r="C82" s="28" t="s">
        <v>175</v>
      </c>
      <c r="D82" s="29" t="str">
        <f t="shared" si="3"/>
        <v>No</v>
      </c>
      <c r="E82" s="8"/>
      <c r="F82" s="29" t="s">
        <v>83</v>
      </c>
      <c r="G82" s="29"/>
      <c r="H82" s="17"/>
      <c r="J82" s="35" t="str">
        <f t="shared" si="2"/>
        <v>No</v>
      </c>
      <c r="K82" s="35" t="s">
        <v>160</v>
      </c>
      <c r="L82" s="35"/>
      <c r="M82" s="1"/>
      <c r="N82" s="1"/>
      <c r="O82" s="1"/>
      <c r="P82" s="1"/>
      <c r="Q82" s="1"/>
      <c r="R82" s="1"/>
      <c r="S82" s="1"/>
      <c r="T82" s="1"/>
    </row>
    <row r="83" spans="2:20" ht="30" customHeight="1">
      <c r="B83" s="27">
        <v>75</v>
      </c>
      <c r="C83" s="28" t="s">
        <v>176</v>
      </c>
      <c r="D83" s="29" t="str">
        <f t="shared" si="3"/>
        <v>No</v>
      </c>
      <c r="E83" s="26"/>
      <c r="F83" s="29" t="s">
        <v>177</v>
      </c>
      <c r="G83" s="29"/>
      <c r="H83" s="17"/>
      <c r="J83" s="35" t="str">
        <f t="shared" si="2"/>
        <v>No</v>
      </c>
      <c r="K83" s="35" t="s">
        <v>160</v>
      </c>
      <c r="L83" s="35"/>
      <c r="M83" s="1"/>
      <c r="N83" s="1"/>
      <c r="O83" s="1"/>
      <c r="P83" s="1"/>
      <c r="Q83" s="1"/>
      <c r="R83" s="1"/>
      <c r="S83" s="1"/>
      <c r="T83" s="1"/>
    </row>
    <row r="84" spans="2:20" ht="30" customHeight="1">
      <c r="B84" s="27">
        <v>76</v>
      </c>
      <c r="C84" s="28" t="s">
        <v>178</v>
      </c>
      <c r="D84" s="29" t="str">
        <f t="shared" si="3"/>
        <v>No</v>
      </c>
      <c r="E84" s="26"/>
      <c r="F84" s="29" t="s">
        <v>177</v>
      </c>
      <c r="G84" s="29"/>
      <c r="H84" s="17"/>
      <c r="J84" s="35" t="str">
        <f t="shared" si="2"/>
        <v>No</v>
      </c>
      <c r="K84" s="35" t="s">
        <v>160</v>
      </c>
      <c r="L84" s="35"/>
      <c r="M84" s="1"/>
      <c r="N84" s="1"/>
      <c r="O84" s="1"/>
      <c r="P84" s="1"/>
      <c r="Q84" s="1"/>
      <c r="R84" s="1"/>
      <c r="S84" s="1"/>
      <c r="T84" s="1"/>
    </row>
    <row r="85" spans="2:20" ht="30" customHeight="1">
      <c r="B85" s="27">
        <v>77</v>
      </c>
      <c r="C85" s="28" t="s">
        <v>179</v>
      </c>
      <c r="D85" s="29" t="str">
        <f t="shared" si="3"/>
        <v>No</v>
      </c>
      <c r="E85" s="26"/>
      <c r="F85" s="29" t="s">
        <v>177</v>
      </c>
      <c r="G85" s="29"/>
      <c r="H85" s="17"/>
      <c r="J85" s="35" t="str">
        <f t="shared" si="2"/>
        <v>No</v>
      </c>
      <c r="K85" s="35" t="s">
        <v>160</v>
      </c>
      <c r="L85" s="35"/>
      <c r="M85" s="1"/>
      <c r="N85" s="1"/>
      <c r="O85" s="1"/>
      <c r="P85" s="1"/>
      <c r="Q85" s="1"/>
      <c r="R85" s="1"/>
      <c r="S85" s="1"/>
      <c r="T85" s="1"/>
    </row>
    <row r="86" spans="2:20" ht="30" customHeight="1">
      <c r="B86" s="27">
        <v>78</v>
      </c>
      <c r="C86" s="28" t="s">
        <v>180</v>
      </c>
      <c r="D86" s="29" t="str">
        <f t="shared" si="3"/>
        <v>No</v>
      </c>
      <c r="E86" s="26"/>
      <c r="F86" s="29" t="s">
        <v>177</v>
      </c>
      <c r="G86" s="29"/>
      <c r="H86" s="17"/>
      <c r="J86" s="35" t="str">
        <f t="shared" si="2"/>
        <v>No</v>
      </c>
      <c r="K86" s="35" t="s">
        <v>160</v>
      </c>
      <c r="L86" s="35"/>
      <c r="M86" s="1"/>
      <c r="N86" s="1"/>
      <c r="O86" s="1"/>
      <c r="P86" s="1"/>
      <c r="Q86" s="1"/>
      <c r="R86" s="1"/>
      <c r="S86" s="1"/>
      <c r="T86" s="1"/>
    </row>
    <row r="87" spans="2:20" ht="30" customHeight="1">
      <c r="B87" s="27">
        <v>79</v>
      </c>
      <c r="C87" s="28" t="s">
        <v>181</v>
      </c>
      <c r="D87" s="29" t="str">
        <f t="shared" si="3"/>
        <v>No</v>
      </c>
      <c r="E87" s="17"/>
      <c r="F87" s="29" t="s">
        <v>48</v>
      </c>
      <c r="G87" s="29"/>
      <c r="H87" s="17"/>
      <c r="J87" s="35" t="str">
        <f t="shared" si="2"/>
        <v>No</v>
      </c>
      <c r="K87" s="35" t="s">
        <v>160</v>
      </c>
      <c r="L87" s="35"/>
      <c r="M87" s="1"/>
      <c r="N87" s="1"/>
      <c r="O87" s="1"/>
      <c r="P87" s="1"/>
      <c r="Q87" s="1"/>
      <c r="R87" s="1"/>
      <c r="S87" s="1"/>
      <c r="T87" s="1"/>
    </row>
    <row r="88" spans="2:20" ht="30" customHeight="1">
      <c r="B88" s="27">
        <v>80</v>
      </c>
      <c r="C88" s="30" t="s">
        <v>182</v>
      </c>
      <c r="D88" s="29" t="str">
        <f t="shared" si="3"/>
        <v>No</v>
      </c>
      <c r="E88" s="26"/>
      <c r="F88" s="29" t="s">
        <v>177</v>
      </c>
      <c r="G88" s="29"/>
      <c r="H88" s="22"/>
      <c r="J88" s="35" t="str">
        <f t="shared" si="2"/>
        <v>No</v>
      </c>
      <c r="K88" s="35" t="s">
        <v>160</v>
      </c>
      <c r="L88" s="35"/>
      <c r="M88" s="1"/>
      <c r="N88" s="1"/>
      <c r="O88" s="1"/>
      <c r="P88" s="1"/>
      <c r="Q88" s="1"/>
      <c r="R88" s="1"/>
      <c r="S88" s="1"/>
      <c r="T88" s="1"/>
    </row>
    <row r="89" spans="2:20" ht="30" customHeight="1">
      <c r="B89" s="27">
        <v>81</v>
      </c>
      <c r="C89" s="30" t="s">
        <v>183</v>
      </c>
      <c r="D89" s="29" t="str">
        <f t="shared" si="3"/>
        <v>No</v>
      </c>
      <c r="E89" s="26"/>
      <c r="F89" s="29" t="s">
        <v>177</v>
      </c>
      <c r="G89" s="29"/>
      <c r="H89" s="22"/>
      <c r="J89" s="35" t="str">
        <f t="shared" si="2"/>
        <v>No</v>
      </c>
      <c r="K89" s="35" t="s">
        <v>160</v>
      </c>
      <c r="L89" s="35"/>
      <c r="M89" s="1"/>
      <c r="N89" s="1"/>
      <c r="O89" s="1"/>
      <c r="P89" s="1"/>
      <c r="Q89" s="1"/>
      <c r="R89" s="1"/>
      <c r="S89" s="1"/>
      <c r="T89" s="1"/>
    </row>
    <row r="90" spans="2:20" ht="30" customHeight="1">
      <c r="B90" s="27">
        <v>82</v>
      </c>
      <c r="C90" s="30" t="s">
        <v>184</v>
      </c>
      <c r="D90" s="29" t="str">
        <f t="shared" si="3"/>
        <v>No</v>
      </c>
      <c r="E90" s="17"/>
      <c r="F90" s="29" t="s">
        <v>48</v>
      </c>
      <c r="G90" s="29"/>
      <c r="H90" s="22"/>
      <c r="J90" s="35" t="str">
        <f>IF(OR(Technology="Aeroderivative", Technology="Combined Cycle"),"Yes","No")</f>
        <v>No</v>
      </c>
      <c r="K90" s="35" t="s">
        <v>185</v>
      </c>
      <c r="L90" s="35"/>
      <c r="M90" s="1"/>
      <c r="N90" s="1"/>
      <c r="O90" s="1"/>
      <c r="P90" s="1"/>
      <c r="Q90" s="1"/>
      <c r="R90" s="1"/>
      <c r="S90" s="1"/>
      <c r="T90" s="1"/>
    </row>
    <row r="91" spans="2:20" ht="30" customHeight="1">
      <c r="B91" s="27">
        <v>83</v>
      </c>
      <c r="C91" s="30" t="s">
        <v>186</v>
      </c>
      <c r="D91" s="29" t="str">
        <f t="shared" si="3"/>
        <v>No</v>
      </c>
      <c r="E91" s="17"/>
      <c r="F91" s="29" t="s">
        <v>109</v>
      </c>
      <c r="G91" s="29"/>
      <c r="H91" s="22"/>
      <c r="J91" s="35" t="str">
        <f>IF(Duct_or_Supplemental="Yes","Yes","No")</f>
        <v>No</v>
      </c>
      <c r="K91" s="35" t="s">
        <v>187</v>
      </c>
      <c r="L91" s="35"/>
      <c r="M91" s="1"/>
      <c r="N91" s="1"/>
      <c r="O91" s="1"/>
      <c r="P91" s="1"/>
      <c r="Q91" s="1"/>
      <c r="R91" s="1"/>
      <c r="S91" s="1"/>
      <c r="T91" s="1"/>
    </row>
    <row r="92" spans="2:20" ht="30" customHeight="1">
      <c r="B92" s="27">
        <v>84</v>
      </c>
      <c r="C92" s="30" t="s">
        <v>188</v>
      </c>
      <c r="D92" s="29" t="str">
        <f t="shared" si="3"/>
        <v>No</v>
      </c>
      <c r="E92" s="26"/>
      <c r="F92" s="29" t="s">
        <v>177</v>
      </c>
      <c r="G92" s="29"/>
      <c r="H92" s="22"/>
      <c r="J92" s="35" t="str">
        <f>IF(Duct_or_Supplemental="Yes","Yes","No")</f>
        <v>No</v>
      </c>
      <c r="K92" s="35" t="s">
        <v>187</v>
      </c>
      <c r="L92" s="35"/>
      <c r="M92" s="1"/>
      <c r="N92" s="1"/>
      <c r="O92" s="1"/>
      <c r="P92" s="1"/>
      <c r="Q92" s="1"/>
      <c r="R92" s="1"/>
      <c r="S92" s="1"/>
      <c r="T92" s="1"/>
    </row>
    <row r="93" spans="2:20" ht="30" customHeight="1">
      <c r="B93" s="27">
        <v>85</v>
      </c>
      <c r="C93" s="30" t="s">
        <v>189</v>
      </c>
      <c r="D93" s="29" t="str">
        <f t="shared" si="3"/>
        <v>No</v>
      </c>
      <c r="E93" s="26"/>
      <c r="F93" s="29" t="s">
        <v>43</v>
      </c>
      <c r="G93" s="29"/>
      <c r="H93" s="22"/>
      <c r="J93" s="35" t="str">
        <f>IF(Duct_or_Supplemental="Yes","Yes","No")</f>
        <v>No</v>
      </c>
      <c r="K93" s="35" t="s">
        <v>187</v>
      </c>
      <c r="L93" s="35"/>
      <c r="M93" s="1"/>
      <c r="N93" s="1"/>
      <c r="O93" s="1"/>
      <c r="P93" s="1"/>
      <c r="Q93" s="1"/>
      <c r="R93" s="1"/>
      <c r="S93" s="1"/>
      <c r="T93" s="1"/>
    </row>
    <row r="94" spans="2:20" ht="30" customHeight="1">
      <c r="B94" s="27">
        <v>86</v>
      </c>
      <c r="C94" s="28" t="s">
        <v>190</v>
      </c>
      <c r="D94" s="29" t="str">
        <f t="shared" si="3"/>
        <v>No</v>
      </c>
      <c r="E94" s="17"/>
      <c r="F94" s="29" t="s">
        <v>109</v>
      </c>
      <c r="G94" s="29"/>
      <c r="H94" s="17"/>
      <c r="J94" s="35" t="str">
        <f>IF(OR(Technology="Combined Cycle",Technology="Reciprocating Engine or Similar",Technology="Simple Cycle",Technology="Steam (All Fuels Except Nuclear)",Technology="Nuclear",Technology="Aeroderivative"),"Yes","No")</f>
        <v>No</v>
      </c>
      <c r="K94" s="35" t="s">
        <v>160</v>
      </c>
      <c r="L94" s="35"/>
      <c r="M94" s="1"/>
      <c r="N94" s="1"/>
      <c r="O94" s="1"/>
      <c r="P94" s="1"/>
      <c r="Q94" s="1"/>
      <c r="R94" s="1"/>
      <c r="S94" s="1"/>
      <c r="T94" s="1"/>
    </row>
    <row r="95" spans="2:20" ht="30" customHeight="1">
      <c r="B95" s="27">
        <v>87</v>
      </c>
      <c r="C95" s="28" t="s">
        <v>191</v>
      </c>
      <c r="D95" s="29" t="str">
        <f t="shared" si="3"/>
        <v>No</v>
      </c>
      <c r="E95" s="25"/>
      <c r="F95" s="29" t="s">
        <v>109</v>
      </c>
      <c r="G95" s="29"/>
      <c r="H95" s="17"/>
      <c r="J95" s="35" t="str">
        <f>IF(OR(Technology="Combined Cycle",Technology="Reciprocating Engine or Similar",Technology="Simple Cycle",Technology="Steam (All Fuels Except Nuclear)",Technology="Nuclear",Technology="Aeroderivative"),"Yes","No")</f>
        <v>No</v>
      </c>
      <c r="K95" s="35" t="s">
        <v>160</v>
      </c>
      <c r="L95" s="35"/>
      <c r="M95" s="1"/>
      <c r="N95" s="1"/>
      <c r="O95" s="1"/>
      <c r="P95" s="1"/>
      <c r="Q95" s="1"/>
      <c r="R95" s="1"/>
      <c r="S95" s="1"/>
      <c r="T95" s="1"/>
    </row>
    <row r="96" spans="2:20" ht="30" customHeight="1">
      <c r="B96" s="27">
        <v>88</v>
      </c>
      <c r="C96" s="28" t="s">
        <v>192</v>
      </c>
      <c r="D96" s="29" t="str">
        <f t="shared" si="3"/>
        <v>No</v>
      </c>
      <c r="E96" s="17"/>
      <c r="F96" s="29" t="s">
        <v>109</v>
      </c>
      <c r="G96" s="29"/>
      <c r="H96" s="17"/>
      <c r="J96" s="35" t="str">
        <f>IF(OR(Technology="Combined Cycle",Technology="Reciprocating Engine or Similar",Technology="Simple Cycle",Technology="Steam (All Fuels Except Nuclear)",Technology="Nuclear",Technology="Aeroderivative"),"Yes","No")</f>
        <v>No</v>
      </c>
      <c r="K96" s="35" t="s">
        <v>160</v>
      </c>
      <c r="L96" s="35"/>
      <c r="M96" s="1"/>
      <c r="N96" s="1"/>
      <c r="O96" s="1"/>
      <c r="P96" s="1"/>
      <c r="Q96" s="1"/>
      <c r="R96" s="1"/>
      <c r="S96" s="1"/>
      <c r="T96" s="1"/>
    </row>
    <row r="97" spans="2:20" ht="30" customHeight="1">
      <c r="B97" s="27">
        <v>89</v>
      </c>
      <c r="C97" s="28" t="s">
        <v>193</v>
      </c>
      <c r="D97" s="29" t="str">
        <f t="shared" si="3"/>
        <v>No</v>
      </c>
      <c r="E97" s="25"/>
      <c r="F97" s="29" t="s">
        <v>109</v>
      </c>
      <c r="G97" s="29"/>
      <c r="H97" s="17"/>
      <c r="J97" s="35" t="str">
        <f>IF(OR(Technology="Combined Cycle",Technology="Reciprocating Engine or Similar",Technology="Simple Cycle",Technology="Steam (All Fuels Except Nuclear)",Technology="Nuclear",Technology="Aeroderivative"),"Yes","No")</f>
        <v>No</v>
      </c>
      <c r="K97" s="35" t="s">
        <v>160</v>
      </c>
      <c r="L97" s="35"/>
      <c r="M97" s="1"/>
      <c r="N97" s="1"/>
      <c r="O97" s="1"/>
      <c r="P97" s="1"/>
      <c r="Q97" s="1"/>
      <c r="R97" s="1"/>
      <c r="S97" s="1"/>
      <c r="T97" s="1"/>
    </row>
    <row r="98" spans="2:20" ht="30" customHeight="1">
      <c r="B98" s="27">
        <v>90</v>
      </c>
      <c r="C98" s="28" t="s">
        <v>194</v>
      </c>
      <c r="D98" s="29" t="str">
        <f t="shared" si="3"/>
        <v>No</v>
      </c>
      <c r="E98" s="17"/>
      <c r="F98" s="29" t="s">
        <v>109</v>
      </c>
      <c r="G98" s="29"/>
      <c r="H98" s="17"/>
      <c r="J98" s="35" t="str">
        <f>IF(OR(Technology="Combined Cycle",Technology="Reciprocating Engine or Similar",Technology="Simple Cycle",Technology="Steam (All Fuels Except Nuclear)",Technology="Nuclear",Technology="Aeroderivative"),"Yes","No")</f>
        <v>No</v>
      </c>
      <c r="K98" s="35" t="s">
        <v>160</v>
      </c>
      <c r="L98" s="35"/>
      <c r="M98" s="1"/>
      <c r="N98" s="1"/>
      <c r="O98" s="1"/>
      <c r="P98" s="1"/>
      <c r="Q98" s="1"/>
      <c r="R98" s="1"/>
      <c r="S98" s="1"/>
      <c r="T98" s="1"/>
    </row>
    <row r="99" spans="2:20" ht="30" customHeight="1">
      <c r="B99" s="27">
        <v>91</v>
      </c>
      <c r="C99" s="28" t="s">
        <v>195</v>
      </c>
      <c r="D99" s="29" t="str">
        <f t="shared" si="3"/>
        <v>No</v>
      </c>
      <c r="E99" s="17"/>
      <c r="F99" s="29" t="s">
        <v>43</v>
      </c>
      <c r="G99" s="29"/>
      <c r="H99" s="17"/>
      <c r="J99" s="35" t="str">
        <f>IF(OR(Technology="Solar",Technology="Solar and Storage"),"Yes","No")</f>
        <v>No</v>
      </c>
      <c r="K99" s="35" t="s">
        <v>196</v>
      </c>
      <c r="L99" s="35"/>
      <c r="M99" s="1"/>
      <c r="N99" s="1"/>
      <c r="O99" s="1"/>
      <c r="P99" s="1"/>
      <c r="Q99" s="1"/>
      <c r="R99" s="1"/>
      <c r="S99" s="1"/>
      <c r="T99" s="1"/>
    </row>
    <row r="100" spans="2:20" ht="30" customHeight="1">
      <c r="B100" s="27">
        <v>92</v>
      </c>
      <c r="C100" s="28" t="s">
        <v>197</v>
      </c>
      <c r="D100" s="29" t="str">
        <f t="shared" si="3"/>
        <v>No</v>
      </c>
      <c r="E100" s="17"/>
      <c r="F100" s="29" t="s">
        <v>43</v>
      </c>
      <c r="G100" s="29"/>
      <c r="H100" s="17"/>
      <c r="J100" s="35" t="str">
        <f>IF(OR(Technology="Solar",Technology="Solar and Storage"),"Yes","No")</f>
        <v>No</v>
      </c>
      <c r="K100" s="35" t="s">
        <v>196</v>
      </c>
      <c r="L100" s="35"/>
      <c r="M100" s="1"/>
      <c r="N100" s="1"/>
      <c r="O100" s="1"/>
      <c r="P100" s="1"/>
      <c r="Q100" s="1"/>
      <c r="R100" s="1"/>
      <c r="S100" s="1"/>
      <c r="T100" s="1"/>
    </row>
    <row r="101" spans="2:20" ht="30" customHeight="1">
      <c r="B101" s="27">
        <v>93</v>
      </c>
      <c r="C101" s="28" t="s">
        <v>198</v>
      </c>
      <c r="D101" s="29" t="str">
        <f t="shared" si="3"/>
        <v>No</v>
      </c>
      <c r="E101" s="17"/>
      <c r="F101" s="29" t="s">
        <v>177</v>
      </c>
      <c r="G101" s="29"/>
      <c r="H101" s="17" t="s">
        <v>199</v>
      </c>
      <c r="J101" s="35" t="str">
        <f>IF(OR(Technology="Solar",Technology="Solar and Storage"),"Yes","No")</f>
        <v>No</v>
      </c>
      <c r="K101" s="35" t="s">
        <v>196</v>
      </c>
      <c r="L101" s="35"/>
      <c r="M101" s="1"/>
      <c r="N101" s="1"/>
      <c r="O101" s="1"/>
      <c r="P101" s="1"/>
      <c r="Q101" s="1"/>
      <c r="R101" s="1"/>
      <c r="S101" s="1"/>
      <c r="T101" s="1"/>
    </row>
    <row r="102" spans="2:20" ht="30" customHeight="1">
      <c r="B102" s="27">
        <v>94</v>
      </c>
      <c r="C102" s="28" t="s">
        <v>200</v>
      </c>
      <c r="D102" s="29" t="str">
        <f t="shared" si="3"/>
        <v>No</v>
      </c>
      <c r="E102" s="17"/>
      <c r="F102" s="29" t="s">
        <v>43</v>
      </c>
      <c r="G102" s="29"/>
      <c r="H102" s="17"/>
      <c r="J102" s="35" t="str">
        <f>IF(OR(Technology="Wind &amp; Storage Resource",Technology="Wind Resource"),"Yes","No")</f>
        <v>No</v>
      </c>
      <c r="K102" s="35" t="s">
        <v>201</v>
      </c>
      <c r="L102" s="35"/>
      <c r="M102" s="1"/>
      <c r="N102" s="1"/>
      <c r="O102" s="1"/>
      <c r="P102" s="1"/>
      <c r="Q102" s="1"/>
      <c r="R102" s="1"/>
      <c r="S102" s="1"/>
      <c r="T102" s="1"/>
    </row>
    <row r="103" spans="2:20" ht="30" customHeight="1">
      <c r="B103" s="27">
        <v>95</v>
      </c>
      <c r="C103" s="28" t="s">
        <v>202</v>
      </c>
      <c r="D103" s="29" t="str">
        <f t="shared" si="3"/>
        <v>No</v>
      </c>
      <c r="E103" s="17"/>
      <c r="F103" s="29" t="s">
        <v>109</v>
      </c>
      <c r="G103" s="29"/>
      <c r="H103" s="17" t="s">
        <v>199</v>
      </c>
      <c r="J103" s="35" t="str">
        <f>IF(OR(Technology="Wind &amp; Storage Resource",Technology="Wind Resource"),"Yes","No")</f>
        <v>No</v>
      </c>
      <c r="K103" s="35" t="s">
        <v>201</v>
      </c>
      <c r="L103" s="35"/>
      <c r="M103" s="1"/>
      <c r="N103" s="1"/>
      <c r="O103" s="1"/>
      <c r="P103" s="1"/>
      <c r="Q103" s="1"/>
      <c r="R103" s="1"/>
      <c r="S103" s="1"/>
      <c r="T103" s="1"/>
    </row>
    <row r="104" spans="2:20" ht="30" customHeight="1">
      <c r="B104" s="27">
        <v>96</v>
      </c>
      <c r="C104" s="28" t="s">
        <v>203</v>
      </c>
      <c r="D104" s="29" t="str">
        <f t="shared" si="3"/>
        <v>No</v>
      </c>
      <c r="E104" s="17"/>
      <c r="F104" s="29" t="s">
        <v>177</v>
      </c>
      <c r="G104" s="29"/>
      <c r="H104" s="17" t="s">
        <v>199</v>
      </c>
      <c r="J104" s="35" t="str">
        <f>IF(OR(Technology="Wind &amp; Storage Resource",Technology="Wind Resource"),"Yes","No")</f>
        <v>No</v>
      </c>
      <c r="K104" s="35" t="s">
        <v>201</v>
      </c>
      <c r="L104" s="35"/>
      <c r="M104" s="1"/>
      <c r="N104" s="1"/>
      <c r="O104" s="1"/>
      <c r="P104" s="1"/>
      <c r="Q104" s="1"/>
      <c r="R104" s="1"/>
      <c r="S104" s="1"/>
      <c r="T104" s="1"/>
    </row>
    <row r="105" spans="2:20" ht="30" customHeight="1">
      <c r="B105" s="27">
        <v>97</v>
      </c>
      <c r="C105" s="28" t="s">
        <v>204</v>
      </c>
      <c r="D105" s="29" t="str">
        <f t="shared" si="3"/>
        <v>No</v>
      </c>
      <c r="E105" s="17"/>
      <c r="F105" s="29" t="s">
        <v>48</v>
      </c>
      <c r="G105" s="29"/>
      <c r="H105" s="17" t="s">
        <v>199</v>
      </c>
      <c r="J105" s="35" t="str">
        <f>IF(OR(Technology="Solar",Technology="Solar and Storage",Technology="Wind &amp; Storage Resource",Technology="Wind Resource"),"Yes","No")</f>
        <v>No</v>
      </c>
      <c r="K105" s="35" t="s">
        <v>205</v>
      </c>
      <c r="L105" s="35"/>
      <c r="M105" s="1"/>
      <c r="N105" s="1"/>
      <c r="O105" s="1"/>
      <c r="P105" s="1"/>
      <c r="Q105" s="1"/>
      <c r="R105" s="1"/>
      <c r="S105" s="1"/>
      <c r="T105" s="1"/>
    </row>
    <row r="106" spans="2:20" ht="30" customHeight="1">
      <c r="B106" s="27">
        <v>98</v>
      </c>
      <c r="C106" s="28" t="s">
        <v>206</v>
      </c>
      <c r="D106" s="29" t="str">
        <f t="shared" ref="D106:D122" si="4">IF(J106=0,"TBD",J106)</f>
        <v>No</v>
      </c>
      <c r="E106" s="8"/>
      <c r="F106" s="29" t="s">
        <v>83</v>
      </c>
      <c r="G106" s="29"/>
      <c r="H106" s="17" t="s">
        <v>199</v>
      </c>
      <c r="J106" s="35" t="str">
        <f>IF(OR(Technology="Solar",Technology="Solar and Storage",Technology="Wind &amp; Storage Resource",Technology="Wind Resource"),"Yes","No")</f>
        <v>No</v>
      </c>
      <c r="K106" s="35" t="s">
        <v>205</v>
      </c>
      <c r="L106" s="35"/>
      <c r="M106" s="1"/>
      <c r="N106" s="1"/>
      <c r="O106" s="1"/>
      <c r="P106" s="1"/>
      <c r="Q106" s="1"/>
      <c r="R106" s="1"/>
      <c r="S106" s="1"/>
      <c r="T106" s="1"/>
    </row>
    <row r="107" spans="2:20" ht="30" customHeight="1">
      <c r="B107" s="27">
        <v>99</v>
      </c>
      <c r="C107" s="28" t="s">
        <v>207</v>
      </c>
      <c r="D107" s="29" t="str">
        <f t="shared" si="4"/>
        <v>No</v>
      </c>
      <c r="E107" s="17"/>
      <c r="F107" s="29" t="s">
        <v>48</v>
      </c>
      <c r="G107" s="29"/>
      <c r="H107" s="17"/>
      <c r="J107" s="35" t="str">
        <f>IF(OR(Technology="Solar",Technology="Solar and Storage",Technology="Wind &amp; Storage Resource",Technology="Wind Resource"),"Yes","No")</f>
        <v>No</v>
      </c>
      <c r="K107" s="35" t="s">
        <v>205</v>
      </c>
      <c r="L107" s="35"/>
      <c r="M107" s="1"/>
      <c r="N107" s="1"/>
      <c r="O107" s="1"/>
      <c r="P107" s="1"/>
      <c r="Q107" s="1"/>
      <c r="R107" s="1"/>
      <c r="S107" s="1"/>
      <c r="T107" s="1"/>
    </row>
    <row r="108" spans="2:20" ht="30" customHeight="1">
      <c r="B108" s="27">
        <v>100</v>
      </c>
      <c r="C108" s="28" t="s">
        <v>208</v>
      </c>
      <c r="D108" s="29" t="str">
        <f t="shared" si="4"/>
        <v>No</v>
      </c>
      <c r="E108" s="17"/>
      <c r="F108" s="29" t="s">
        <v>43</v>
      </c>
      <c r="G108" s="29"/>
      <c r="H108" s="17"/>
      <c r="J108" s="35" t="str">
        <f>IF(OR(Technology="Solar",Technology="Solar and Storage",Technology="Wind &amp; Storage Resource",Technology="Wind Resource"),"Yes","No")</f>
        <v>No</v>
      </c>
      <c r="K108" s="35" t="s">
        <v>205</v>
      </c>
      <c r="L108" s="35"/>
      <c r="M108" s="1"/>
      <c r="N108" s="1"/>
      <c r="O108" s="1"/>
      <c r="P108" s="1"/>
      <c r="Q108" s="1"/>
      <c r="R108" s="1"/>
      <c r="S108" s="1"/>
      <c r="T108" s="1"/>
    </row>
    <row r="109" spans="2:20" ht="30" customHeight="1">
      <c r="B109" s="27">
        <v>101</v>
      </c>
      <c r="C109" s="28" t="s">
        <v>209</v>
      </c>
      <c r="D109" s="29" t="str">
        <f t="shared" si="4"/>
        <v>No</v>
      </c>
      <c r="E109" s="17"/>
      <c r="F109" s="29" t="s">
        <v>48</v>
      </c>
      <c r="G109" s="29"/>
      <c r="H109" s="17"/>
      <c r="J109" s="35" t="str">
        <f>IF(OR(Technology="Solar",Technology="Solar and Storage",Technology="Wind &amp; Storage Resource",Technology="Wind Resource"),"Yes","No")</f>
        <v>No</v>
      </c>
      <c r="K109" s="35" t="s">
        <v>205</v>
      </c>
      <c r="L109" s="35"/>
      <c r="M109" s="1"/>
      <c r="N109" s="1"/>
      <c r="O109" s="1"/>
      <c r="P109" s="1"/>
      <c r="Q109" s="1"/>
      <c r="R109" s="1"/>
      <c r="S109" s="1"/>
      <c r="T109" s="1"/>
    </row>
    <row r="110" spans="2:20" ht="30" customHeight="1">
      <c r="B110" s="27">
        <v>102</v>
      </c>
      <c r="C110" s="28" t="s">
        <v>210</v>
      </c>
      <c r="D110" s="29" t="str">
        <f t="shared" si="4"/>
        <v>No</v>
      </c>
      <c r="E110" s="19"/>
      <c r="F110" s="29" t="s">
        <v>88</v>
      </c>
      <c r="G110" s="29"/>
      <c r="H110" s="19"/>
      <c r="J110" s="35" t="str">
        <f>IF($E$109="Yes","Yes","No")</f>
        <v>No</v>
      </c>
      <c r="K110" s="35" t="s">
        <v>211</v>
      </c>
      <c r="L110" s="35"/>
      <c r="M110" s="1"/>
      <c r="N110" s="1"/>
      <c r="O110" s="1"/>
      <c r="P110" s="1"/>
      <c r="Q110" s="1"/>
      <c r="R110" s="1"/>
      <c r="S110" s="1"/>
      <c r="T110" s="1"/>
    </row>
    <row r="111" spans="2:20" ht="30" customHeight="1">
      <c r="B111" s="27">
        <v>103</v>
      </c>
      <c r="C111" s="28" t="s">
        <v>212</v>
      </c>
      <c r="D111" s="29" t="str">
        <f t="shared" si="4"/>
        <v>No</v>
      </c>
      <c r="E111" s="17"/>
      <c r="F111" s="29" t="s">
        <v>48</v>
      </c>
      <c r="G111" s="29"/>
      <c r="H111" s="17"/>
      <c r="J111" s="35" t="str">
        <f>IF(OR(Technology="Solar",Technology="Solar and Storage",Technology="Wind &amp; Storage Resource",Technology="Wind Resource"),"Yes","No")</f>
        <v>No</v>
      </c>
      <c r="K111" s="35" t="s">
        <v>205</v>
      </c>
      <c r="L111" s="35"/>
      <c r="M111" s="1"/>
      <c r="N111" s="1"/>
      <c r="O111" s="1"/>
      <c r="P111" s="1"/>
      <c r="Q111" s="1"/>
      <c r="R111" s="1"/>
      <c r="S111" s="1"/>
      <c r="T111" s="1"/>
    </row>
    <row r="112" spans="2:20" ht="30" customHeight="1">
      <c r="B112" s="27">
        <v>104</v>
      </c>
      <c r="C112" s="28" t="s">
        <v>213</v>
      </c>
      <c r="D112" s="29" t="str">
        <f t="shared" si="4"/>
        <v>No</v>
      </c>
      <c r="E112" s="19"/>
      <c r="F112" s="29" t="s">
        <v>88</v>
      </c>
      <c r="G112" s="29"/>
      <c r="H112" s="19"/>
      <c r="J112" s="35" t="str">
        <f>IF($E$111="Yes","Yes","No")</f>
        <v>No</v>
      </c>
      <c r="K112" s="35" t="s">
        <v>214</v>
      </c>
      <c r="L112" s="35"/>
      <c r="M112" s="1"/>
      <c r="N112" s="1"/>
      <c r="O112" s="1"/>
      <c r="P112" s="1"/>
      <c r="Q112" s="1"/>
      <c r="R112" s="1"/>
      <c r="S112" s="1"/>
      <c r="T112" s="1"/>
    </row>
    <row r="113" spans="2:20" ht="30" customHeight="1">
      <c r="B113" s="27">
        <v>105</v>
      </c>
      <c r="C113" s="28" t="s">
        <v>215</v>
      </c>
      <c r="D113" s="29" t="str">
        <f t="shared" si="4"/>
        <v>No</v>
      </c>
      <c r="E113" s="19"/>
      <c r="F113" s="29" t="s">
        <v>48</v>
      </c>
      <c r="G113" s="29"/>
      <c r="H113" s="19"/>
      <c r="J113" s="35" t="str">
        <f>IF(OR(Technology="Solar",Technology="Solar and Storage",Technology="Wind &amp; Storage Resource",Technology="Wind Resource"),"Yes","No")</f>
        <v>No</v>
      </c>
      <c r="K113" s="35" t="s">
        <v>205</v>
      </c>
      <c r="L113" s="35"/>
      <c r="M113" s="1"/>
      <c r="N113" s="1"/>
      <c r="O113" s="1"/>
      <c r="P113" s="1"/>
      <c r="Q113" s="1"/>
      <c r="R113" s="1"/>
      <c r="S113" s="1"/>
      <c r="T113" s="1"/>
    </row>
    <row r="114" spans="2:20" ht="30" customHeight="1">
      <c r="B114" s="27">
        <v>106</v>
      </c>
      <c r="C114" s="28" t="s">
        <v>216</v>
      </c>
      <c r="D114" s="29" t="str">
        <f t="shared" si="4"/>
        <v>No</v>
      </c>
      <c r="E114" s="17"/>
      <c r="F114" s="29" t="s">
        <v>43</v>
      </c>
      <c r="G114" s="29"/>
      <c r="H114" s="17"/>
      <c r="J114" s="35" t="str">
        <f t="shared" ref="J114:J122" si="5">IF(OR(Technology="Solar",Technology="Solar and Storage",Technology="Wind &amp; Storage Resource",Technology="Wind Resource",Technology="Standalone Storage"),"Yes","No")</f>
        <v>No</v>
      </c>
      <c r="K114" s="35" t="s">
        <v>217</v>
      </c>
      <c r="L114" s="35"/>
      <c r="M114" s="1"/>
      <c r="N114" s="1"/>
      <c r="O114" s="1"/>
      <c r="P114" s="1"/>
      <c r="Q114" s="1"/>
      <c r="R114" s="1"/>
      <c r="S114" s="1"/>
      <c r="T114" s="1"/>
    </row>
    <row r="115" spans="2:20" ht="30" customHeight="1">
      <c r="B115" s="27">
        <v>107</v>
      </c>
      <c r="C115" s="28" t="s">
        <v>218</v>
      </c>
      <c r="D115" s="29" t="str">
        <f t="shared" si="4"/>
        <v>No</v>
      </c>
      <c r="E115" s="19"/>
      <c r="F115" s="29" t="s">
        <v>48</v>
      </c>
      <c r="G115" s="29"/>
      <c r="H115" s="19"/>
      <c r="J115" s="35" t="str">
        <f t="shared" si="5"/>
        <v>No</v>
      </c>
      <c r="K115" s="35" t="s">
        <v>217</v>
      </c>
      <c r="L115" s="35"/>
      <c r="M115" s="1"/>
      <c r="N115" s="1"/>
      <c r="O115" s="1"/>
      <c r="P115" s="1"/>
      <c r="Q115" s="1"/>
      <c r="R115" s="1"/>
      <c r="S115" s="1"/>
      <c r="T115" s="1"/>
    </row>
    <row r="116" spans="2:20" ht="30" customHeight="1">
      <c r="B116" s="27">
        <v>108</v>
      </c>
      <c r="C116" s="28" t="s">
        <v>219</v>
      </c>
      <c r="D116" s="29" t="str">
        <f t="shared" si="4"/>
        <v>No</v>
      </c>
      <c r="E116" s="17"/>
      <c r="F116" s="29" t="s">
        <v>109</v>
      </c>
      <c r="G116" s="29"/>
      <c r="H116" s="19"/>
      <c r="J116" s="35" t="str">
        <f t="shared" si="5"/>
        <v>No</v>
      </c>
      <c r="K116" s="35" t="s">
        <v>217</v>
      </c>
      <c r="L116" s="35"/>
      <c r="M116" s="1"/>
      <c r="N116" s="1"/>
      <c r="O116" s="1"/>
      <c r="P116" s="1"/>
      <c r="Q116" s="1"/>
      <c r="R116" s="1"/>
      <c r="S116" s="1"/>
      <c r="T116" s="1"/>
    </row>
    <row r="117" spans="2:20" ht="30" customHeight="1">
      <c r="B117" s="27">
        <v>109</v>
      </c>
      <c r="C117" s="28" t="s">
        <v>220</v>
      </c>
      <c r="D117" s="29" t="str">
        <f t="shared" si="4"/>
        <v>No</v>
      </c>
      <c r="E117" s="17"/>
      <c r="F117" s="29" t="s">
        <v>109</v>
      </c>
      <c r="G117" s="29"/>
      <c r="H117" s="19"/>
      <c r="J117" s="35" t="str">
        <f t="shared" si="5"/>
        <v>No</v>
      </c>
      <c r="K117" s="35" t="s">
        <v>217</v>
      </c>
      <c r="L117" s="35"/>
      <c r="M117" s="1"/>
      <c r="N117" s="1"/>
      <c r="O117" s="1"/>
      <c r="P117" s="1"/>
      <c r="Q117" s="1"/>
      <c r="R117" s="1"/>
      <c r="S117" s="1"/>
      <c r="T117" s="1"/>
    </row>
    <row r="118" spans="2:20" ht="30" customHeight="1">
      <c r="B118" s="27">
        <v>110</v>
      </c>
      <c r="C118" s="28" t="s">
        <v>221</v>
      </c>
      <c r="D118" s="29" t="str">
        <f t="shared" si="4"/>
        <v>No</v>
      </c>
      <c r="E118" s="17"/>
      <c r="F118" s="29" t="s">
        <v>109</v>
      </c>
      <c r="G118" s="29"/>
      <c r="H118" s="19"/>
      <c r="J118" s="35" t="str">
        <f t="shared" si="5"/>
        <v>No</v>
      </c>
      <c r="K118" s="35" t="s">
        <v>217</v>
      </c>
      <c r="L118" s="35"/>
      <c r="M118" s="1"/>
      <c r="N118" s="1"/>
      <c r="O118" s="1"/>
      <c r="P118" s="1"/>
      <c r="Q118" s="1"/>
      <c r="R118" s="1"/>
      <c r="S118" s="1"/>
      <c r="T118" s="1"/>
    </row>
    <row r="119" spans="2:20" ht="30" customHeight="1">
      <c r="B119" s="27">
        <v>111</v>
      </c>
      <c r="C119" s="28" t="s">
        <v>222</v>
      </c>
      <c r="D119" s="29" t="str">
        <f t="shared" si="4"/>
        <v>No</v>
      </c>
      <c r="E119" s="17"/>
      <c r="F119" s="29" t="s">
        <v>109</v>
      </c>
      <c r="G119" s="29"/>
      <c r="H119" s="19"/>
      <c r="J119" s="35" t="str">
        <f t="shared" si="5"/>
        <v>No</v>
      </c>
      <c r="K119" s="35" t="s">
        <v>217</v>
      </c>
      <c r="L119" s="35"/>
      <c r="M119" s="1"/>
      <c r="N119" s="1"/>
      <c r="O119" s="1"/>
      <c r="P119" s="1"/>
      <c r="Q119" s="1"/>
      <c r="R119" s="1"/>
      <c r="S119" s="1"/>
      <c r="T119" s="1"/>
    </row>
    <row r="120" spans="2:20" ht="30" customHeight="1">
      <c r="B120" s="27">
        <v>112</v>
      </c>
      <c r="C120" s="28" t="s">
        <v>223</v>
      </c>
      <c r="D120" s="29" t="str">
        <f t="shared" si="4"/>
        <v>No</v>
      </c>
      <c r="E120" s="8"/>
      <c r="F120" s="29" t="s">
        <v>83</v>
      </c>
      <c r="G120" s="29"/>
      <c r="H120" s="19"/>
      <c r="J120" s="35" t="str">
        <f t="shared" si="5"/>
        <v>No</v>
      </c>
      <c r="K120" s="35" t="s">
        <v>217</v>
      </c>
    </row>
    <row r="121" spans="2:20" ht="30" customHeight="1">
      <c r="B121" s="27">
        <v>113</v>
      </c>
      <c r="C121" s="28" t="s">
        <v>224</v>
      </c>
      <c r="D121" s="29" t="str">
        <f t="shared" si="4"/>
        <v>No</v>
      </c>
      <c r="E121" s="8"/>
      <c r="F121" s="29" t="s">
        <v>83</v>
      </c>
      <c r="G121" s="29"/>
      <c r="H121" s="19"/>
      <c r="J121" s="35" t="str">
        <f t="shared" si="5"/>
        <v>No</v>
      </c>
      <c r="K121" s="35" t="s">
        <v>217</v>
      </c>
    </row>
    <row r="122" spans="2:20" ht="30" customHeight="1">
      <c r="B122" s="27">
        <v>114</v>
      </c>
      <c r="C122" s="28" t="s">
        <v>225</v>
      </c>
      <c r="D122" s="29" t="str">
        <f t="shared" si="4"/>
        <v>No</v>
      </c>
      <c r="E122" s="17"/>
      <c r="F122" s="29" t="s">
        <v>109</v>
      </c>
      <c r="G122" s="29"/>
      <c r="H122" s="19"/>
      <c r="J122" s="35" t="str">
        <f t="shared" si="5"/>
        <v>No</v>
      </c>
      <c r="K122" s="35" t="s">
        <v>217</v>
      </c>
    </row>
  </sheetData>
  <sheetProtection algorithmName="SHA-512" hashValue="zG0Ge6vAkSL144getj53KA5yj/yVmK2QIbiF6r86LFNdscd7MuDaV9tiCz/Mt7VW+vLm/8qhkKrQyoZ6SH8pfw==" saltValue="Z1GMH624zi4Vy0ablQ1ivw==" spinCount="100000" sheet="1" selectLockedCells="1"/>
  <protectedRanges>
    <protectedRange algorithmName="SHA-512" hashValue="6Qx6Wx8AX0JOVErhokq3ENUKLx6kYL/QUeiF24Gqy0TARWaNtndkgrXbEJX1jGjjfDKVsNA+vtK3oSUqyOrC4A==" saltValue="wZ6+dpixhQayYnRkFwsxag==" spinCount="100000" sqref="C73 F161:G161 F163:G163 F146:G151 F40:G41 F70:G70 F99:G100 F110:G110 F112:G112 F55:G55 F90:G91 F102:G103 F83:G87 F49:G49 F46:G47 F52:G53 F79:G81 F36:G37 F67:G67 F77:G77 F30:G34 F25:G27 F58:G63" name="Thermal PPAs"/>
    <protectedRange algorithmName="SHA-512" hashValue="6Qx6Wx8AX0JOVErhokq3ENUKLx6kYL/QUeiF24Gqy0TARWaNtndkgrXbEJX1jGjjfDKVsNA+vtK3oSUqyOrC4A==" saltValue="wZ6+dpixhQayYnRkFwsxag==" spinCount="100000" sqref="E167 H170" name="Thermal PPAs_1"/>
    <protectedRange algorithmName="SHA-512" hashValue="6Qx6Wx8AX0JOVErhokq3ENUKLx6kYL/QUeiF24Gqy0TARWaNtndkgrXbEJX1jGjjfDKVsNA+vtK3oSUqyOrC4A==" saltValue="wZ6+dpixhQayYnRkFwsxag==" spinCount="100000" sqref="F42:G43 F45:G45" name="Thermal PPAs_2"/>
    <protectedRange algorithmName="SHA-512" hashValue="6Qx6Wx8AX0JOVErhokq3ENUKLx6kYL/QUeiF24Gqy0TARWaNtndkgrXbEJX1jGjjfDKVsNA+vtK3oSUqyOrC4A==" saltValue="wZ6+dpixhQayYnRkFwsxag==" spinCount="100000" sqref="F69:G69 F116:G119 F122:G122 F88:G89 F72:G76 F101:G101 F92:G98 F104:G104" name="Thermal PPAs_3"/>
    <protectedRange algorithmName="SHA-512" hashValue="6Qx6Wx8AX0JOVErhokq3ENUKLx6kYL/QUeiF24Gqy0TARWaNtndkgrXbEJX1jGjjfDKVsNA+vtK3oSUqyOrC4A==" saltValue="wZ6+dpixhQayYnRkFwsxag==" spinCount="100000" sqref="F142:G142 F156:G156 F123:G123 F125:G125 F140:G140" name="Thermal PPAs_4"/>
  </protectedRanges>
  <mergeCells count="3">
    <mergeCell ref="G26:G27"/>
    <mergeCell ref="B4:H6"/>
    <mergeCell ref="B2:H2"/>
  </mergeCells>
  <conditionalFormatting sqref="B9:H122">
    <cfRule type="expression" dxfId="2" priority="1">
      <formula>$D9="Yes"</formula>
    </cfRule>
    <cfRule type="expression" dxfId="1" priority="2">
      <formula>$D9&lt;&gt;"Yes"</formula>
    </cfRule>
  </conditionalFormatting>
  <dataValidations count="38">
    <dataValidation type="decimal" allowBlank="1" showInputMessage="1" showErrorMessage="1" sqref="E92 E88:E89" xr:uid="{EE0BF324-2FFF-4CB6-9AE1-694CAA5CF26B}">
      <formula1>0</formula1>
      <formula2>100000</formula2>
    </dataValidation>
    <dataValidation type="whole" operator="greaterThan" allowBlank="1" showInputMessage="1" showErrorMessage="1" sqref="E31 E91" xr:uid="{ACAE3887-4B1E-45EE-A850-70C14C232CA1}">
      <formula1>0</formula1>
    </dataValidation>
    <dataValidation type="list" allowBlank="1" showInputMessage="1" showErrorMessage="1" sqref="E51 E15" xr:uid="{C76B74EC-2E8E-4FDE-BDBF-4E9BFBBC8F3E}">
      <formula1>INDIRECT(SUBSTITUTE($C15," ","_"))</formula1>
    </dataValidation>
    <dataValidation type="list" allowBlank="1" showInputMessage="1" showErrorMessage="1" sqref="E107 E109 E111 E105 E87 E77 E80:E81 E115 E11:E14 E26 E58:E59 E62 E55 E113 E90" xr:uid="{B67CA5F2-E5FB-4999-AC83-016743F55292}">
      <formula1>"Yes,No"</formula1>
    </dataValidation>
    <dataValidation type="date" errorStyle="warning" operator="greaterThan" allowBlank="1" showInputMessage="1" showErrorMessage="1" errorTitle="Date Error" error="Please enter a date in the format MM/DD/YYYY" promptTitle="Date" prompt="Please enter a date in the format MM/DD/YYYY." sqref="E30 E110 E33:E34 E112" xr:uid="{484AFB43-8C2D-43FB-8AF4-7E4FDB917BC8}">
      <formula1>1/1/1900</formula1>
    </dataValidation>
    <dataValidation type="decimal" allowBlank="1" showInputMessage="1" showErrorMessage="1" sqref="E78 E106 E68 E28 E71 E82 E30 E54:E55 E48 E50:E51 E120:E121" xr:uid="{CFC8082A-6620-4AEF-9323-688F23FF6B89}">
      <formula1>0</formula1>
      <formula2>1</formula2>
    </dataValidation>
    <dataValidation type="list" allowBlank="1" showInputMessage="1" showErrorMessage="1" sqref="E29" xr:uid="{D7B57E78-6A2D-4308-8F6F-814C573CEB36}">
      <formula1>"Existing, Planned"</formula1>
    </dataValidation>
    <dataValidation type="whole" allowBlank="1" showInputMessage="1" showErrorMessage="1" sqref="E42:E43 E45 E48 E116" xr:uid="{5E988CB9-D580-4796-AF7B-90E809F01D18}">
      <formula1>0</formula1>
      <formula2>5000</formula2>
    </dataValidation>
    <dataValidation type="decimal" allowBlank="1" showInputMessage="1" showErrorMessage="1" sqref="E104 E47 E85 E53 E67" xr:uid="{B0BB2FF9-6E86-460B-AFA5-A3E6FA4B0E86}">
      <formula1>0</formula1>
      <formula2>100</formula2>
    </dataValidation>
    <dataValidation type="decimal" allowBlank="1" showInputMessage="1" showErrorMessage="1" sqref="E49 E101 E83:E84" xr:uid="{66B533DC-4632-47C0-A0D7-22230B7236B1}">
      <formula1>0</formula1>
      <formula2>1000</formula2>
    </dataValidation>
    <dataValidation type="decimal" allowBlank="1" showInputMessage="1" showErrorMessage="1" sqref="E86" xr:uid="{E8CB6871-C7CF-40F2-9C63-DCEC865BD8DD}">
      <formula1>0</formula1>
      <formula2>4000</formula2>
    </dataValidation>
    <dataValidation type="whole" allowBlank="1" showInputMessage="1" showErrorMessage="1" sqref="E76 E72:E74 E122" xr:uid="{09843917-B407-41CA-A2F6-C05D0E3F25F2}">
      <formula1>0</formula1>
      <formula2>1000</formula2>
    </dataValidation>
    <dataValidation type="whole" allowBlank="1" showInputMessage="1" showErrorMessage="1" sqref="E96" xr:uid="{A7C67F40-B156-4324-8F7E-ECE1C047A84F}">
      <formula1>0</formula1>
      <formula2>168</formula2>
    </dataValidation>
    <dataValidation type="whole" allowBlank="1" showInputMessage="1" showErrorMessage="1" sqref="E69" xr:uid="{F85A169F-E251-4F42-A3E2-AAEA38DF5DB2}">
      <formula1>0</formula1>
      <formula2>20000</formula2>
    </dataValidation>
    <dataValidation type="whole" allowBlank="1" showInputMessage="1" showErrorMessage="1" sqref="E70 E95 E97:E98" xr:uid="{63118906-D8A5-4282-B717-F004BA928731}">
      <formula1>0</formula1>
      <formula2>100000</formula2>
    </dataValidation>
    <dataValidation type="whole" allowBlank="1" showInputMessage="1" showErrorMessage="1" sqref="E103" xr:uid="{4200AF73-C22E-4F21-95A3-4DA606C50691}">
      <formula1>0</formula1>
      <formula2>10000</formula2>
    </dataValidation>
    <dataValidation type="list" allowBlank="1" showInputMessage="1" showErrorMessage="1" sqref="E56" xr:uid="{CFC139A6-5C1D-44CF-A1EA-2A70C20A77F8}">
      <formula1>INDIRECT(SUBSTITUTE($C51," ","_"))</formula1>
    </dataValidation>
    <dataValidation type="list" allowBlank="1" showInputMessage="1" showErrorMessage="1" sqref="E16" xr:uid="{1E934229-EFD8-4EA8-89E3-D07769698008}">
      <formula1>INDIRECT(SUBSTITUTE($E15," ","_"))</formula1>
    </dataValidation>
    <dataValidation type="list" allowBlank="1" showInputMessage="1" showErrorMessage="1" sqref="E45 E42:E43 E33:E34 E28:E30 E47:E51 E53:E56" xr:uid="{E498DE6C-7582-4934-B9E6-C0ACB276CFF3}">
      <formula1>IF($E$15="Outright Asset Sale",INDIRECT(SUBSTITUTE($E$15," ","_")&amp;"_2"),INDIRECT(SUBSTITUTE($E$16," ","_")))</formula1>
    </dataValidation>
    <dataValidation type="list" allowBlank="1" showInputMessage="1" showErrorMessage="1" sqref="E29" xr:uid="{997D5451-57E5-430C-9796-D5367DF6A23A}">
      <formula1>"""Existing"",""Planned"""</formula1>
    </dataValidation>
    <dataValidation type="list" operator="greaterThan" allowBlank="1" showInputMessage="1" showErrorMessage="1" sqref="E35" xr:uid="{1342BE75-49D5-4E01-B420-0618062AFCC7}">
      <formula1>"Annual,Seasonal"</formula1>
    </dataValidation>
    <dataValidation type="list" allowBlank="1" showInputMessage="1" showErrorMessage="1" sqref="E35" xr:uid="{93A3E3A2-C5FA-49DE-8327-F34A21E593EE}">
      <formula1>"""Annual"",""Seasonal"""</formula1>
    </dataValidation>
    <dataValidation type="list" allowBlank="1" showInputMessage="1" showErrorMessage="1" sqref="E35" xr:uid="{052525F4-F6C3-42EE-A401-FC87AEF0D986}">
      <formula1>"""Annual,""Seasonal"""</formula1>
    </dataValidation>
    <dataValidation type="list" allowBlank="1" showInputMessage="1" showErrorMessage="1" sqref="E17:E24 E38 E44 E46" xr:uid="{2B67EB06-263F-4597-9049-B66C0FB43B32}">
      <formula1>INDIRECT($L17)</formula1>
    </dataValidation>
    <dataValidation type="list" allowBlank="1" showInputMessage="1" showErrorMessage="1" sqref="E60" xr:uid="{06D9B001-4F2E-4341-8F68-CE534847E297}">
      <formula1>INDIRECT($L$60)</formula1>
    </dataValidation>
    <dataValidation type="list" allowBlank="1" showInputMessage="1" showErrorMessage="1" sqref="E63" xr:uid="{70028618-8843-47BB-8E3A-0FDC380887AD}">
      <formula1>INDIRECT($L$63)</formula1>
    </dataValidation>
    <dataValidation type="whole" allowBlank="1" showInputMessage="1" showErrorMessage="1" sqref="E117:E119" xr:uid="{F843BE3C-44CE-42C5-BA82-52DFD41355CE}">
      <formula1>0</formula1>
      <formula2>1000000</formula2>
    </dataValidation>
    <dataValidation type="list" allowBlank="1" showInputMessage="1" showErrorMessage="1" sqref="E65" xr:uid="{ED1ED464-E00A-4AB0-B80B-0D5BACAE68A3}">
      <formula1>INDIRECT($L$65)</formula1>
    </dataValidation>
    <dataValidation type="whole" errorStyle="warning" operator="greaterThan" allowBlank="1" showInputMessage="1" showErrorMessage="1" errorTitle="Date Error" error="Please enter a date in the format MM/DD/YYYY" promptTitle="Date" prompt="Please enter a date in the format MM/DD/YYYY." sqref="E31 E42:E43 E45" xr:uid="{EF269D05-CCEB-4C12-AC4E-AEC5E2E398B4}">
      <formula1>0</formula1>
    </dataValidation>
    <dataValidation type="date" errorStyle="warning" operator="greaterThan" allowBlank="1" showInputMessage="1" showErrorMessage="1" errorTitle="Date Error" error="Please enter a date in the format MM/DD/YYYY" sqref="E37" xr:uid="{10996E10-46D3-4D5A-966C-69ACCB1098FC}">
      <formula1>1/1/1900</formula1>
    </dataValidation>
    <dataValidation type="decimal" errorStyle="warning" operator="greaterThan" allowBlank="1" showInputMessage="1" showErrorMessage="1" errorTitle="Date Error" error="Please enter a date in the format MM/DD/YYYY" promptTitle="Date" prompt="Please enter a date in the format MM/DD/YYYY." sqref="E47" xr:uid="{57A9D8A1-5EAB-4C77-B31D-93709976FE49}">
      <formula1>0</formula1>
    </dataValidation>
    <dataValidation type="decimal" errorStyle="warning" allowBlank="1" showInputMessage="1" showErrorMessage="1" errorTitle="Date Error" error="Please enter a date in the format MM/DD/YYYY" promptTitle="Date" prompt="Please enter a date in the format MM/DD/YYYY." sqref="E48" xr:uid="{70638243-B134-4CF4-B29E-74CFFEDE975A}">
      <formula1>0</formula1>
      <formula2>1</formula2>
    </dataValidation>
    <dataValidation type="decimal" operator="greaterThan" allowBlank="1" showInputMessage="1" showErrorMessage="1" sqref="E53" xr:uid="{6E7D56E8-7FF1-499F-8023-3CD8A9DC583F}">
      <formula1>0</formula1>
    </dataValidation>
    <dataValidation errorStyle="warning" operator="greaterThan" allowBlank="1" showInputMessage="1" showErrorMessage="1" errorTitle="Date Error" error="Please enter a date in the format MM/DD/YYYY" sqref="E32 E36 E39:E41" xr:uid="{C059BBAB-9E16-45E7-886B-FFEE4662B9A6}"/>
    <dataValidation type="whole" allowBlank="1" showInputMessage="1" showErrorMessage="1" sqref="E47" xr:uid="{1059AE52-415E-4410-9D45-11F181763E29}">
      <formula1>0</formula1>
      <formula2>500</formula2>
    </dataValidation>
    <dataValidation type="whole" allowBlank="1" showInputMessage="1" showErrorMessage="1" sqref="E66" xr:uid="{CD5F1029-FDE1-4E85-A897-2B5B320D96ED}">
      <formula1>0</formula1>
      <formula2>2000</formula2>
    </dataValidation>
    <dataValidation type="whole" allowBlank="1" showInputMessage="1" showErrorMessage="1" sqref="E75" xr:uid="{93AA0E1E-2259-4018-A973-C5FD6BC9A244}">
      <formula1>0</formula1>
      <formula2>24</formula2>
    </dataValidation>
    <dataValidation type="whole" allowBlank="1" showInputMessage="1" showErrorMessage="1" sqref="E94" xr:uid="{4C88F585-399C-4520-8EB3-C7A8F1227C13}">
      <formula1>0</formula1>
      <formula2>10</formula2>
    </dataValidation>
  </dataValidations>
  <pageMargins left="0.7" right="0.7" top="0.75" bottom="0.75" header="0.3" footer="0.3"/>
  <pageSetup scale="5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473C1-0377-420B-98D5-C824288781BE}">
  <sheetPr codeName="Sheet3"/>
  <dimension ref="A1:M16"/>
  <sheetViews>
    <sheetView workbookViewId="0">
      <selection sqref="A1:XFD1048576"/>
    </sheetView>
  </sheetViews>
  <sheetFormatPr defaultRowHeight="15"/>
  <cols>
    <col min="1" max="1" width="18.140625" bestFit="1" customWidth="1"/>
    <col min="2" max="3" width="35.5703125" bestFit="1" customWidth="1"/>
    <col min="4" max="4" width="18.5703125" bestFit="1" customWidth="1"/>
    <col min="5" max="5" width="38" customWidth="1"/>
    <col min="6" max="6" width="37.42578125" bestFit="1" customWidth="1"/>
    <col min="7" max="7" width="32" bestFit="1" customWidth="1"/>
    <col min="8" max="8" width="27.5703125" bestFit="1" customWidth="1"/>
    <col min="9" max="9" width="29.85546875" bestFit="1" customWidth="1"/>
    <col min="10" max="10" width="61.42578125" bestFit="1" customWidth="1"/>
    <col min="11" max="11" width="32" bestFit="1" customWidth="1"/>
  </cols>
  <sheetData>
    <row r="1" spans="1:13">
      <c r="B1" s="87" t="s">
        <v>226</v>
      </c>
      <c r="C1" s="87"/>
      <c r="D1" s="38"/>
      <c r="E1" s="38"/>
      <c r="F1" s="38"/>
    </row>
    <row r="2" spans="1:13">
      <c r="A2" s="39" t="s">
        <v>56</v>
      </c>
      <c r="B2" s="39" t="str">
        <f>A3</f>
        <v>Outright Asset Sale</v>
      </c>
      <c r="C2" s="39" t="str">
        <f>A4</f>
        <v>Contract</v>
      </c>
      <c r="D2" s="39" t="s">
        <v>60</v>
      </c>
      <c r="E2" s="39" t="s">
        <v>227</v>
      </c>
      <c r="F2" s="39" t="s">
        <v>73</v>
      </c>
      <c r="G2" s="39" t="s">
        <v>102</v>
      </c>
      <c r="H2" s="39" t="s">
        <v>112</v>
      </c>
      <c r="I2" s="40" t="s">
        <v>228</v>
      </c>
      <c r="J2" s="39" t="s">
        <v>146</v>
      </c>
      <c r="K2" s="39" t="s">
        <v>151</v>
      </c>
      <c r="L2" s="39" t="s">
        <v>157</v>
      </c>
      <c r="M2" s="39" t="s">
        <v>130</v>
      </c>
    </row>
    <row r="3" spans="1:13">
      <c r="A3" t="s">
        <v>229</v>
      </c>
      <c r="B3" t="s">
        <v>230</v>
      </c>
      <c r="C3" t="s">
        <v>231</v>
      </c>
      <c r="D3" t="s">
        <v>232</v>
      </c>
      <c r="E3" t="s">
        <v>233</v>
      </c>
      <c r="F3" t="s">
        <v>234</v>
      </c>
      <c r="G3" t="s">
        <v>235</v>
      </c>
      <c r="H3" t="s">
        <v>236</v>
      </c>
      <c r="I3" t="s">
        <v>237</v>
      </c>
      <c r="J3" t="s">
        <v>238</v>
      </c>
      <c r="K3" s="41" t="s">
        <v>239</v>
      </c>
      <c r="L3" t="s">
        <v>240</v>
      </c>
      <c r="M3" t="s">
        <v>241</v>
      </c>
    </row>
    <row r="4" spans="1:13">
      <c r="A4" t="s">
        <v>242</v>
      </c>
      <c r="B4" t="s">
        <v>243</v>
      </c>
      <c r="C4" t="s">
        <v>244</v>
      </c>
      <c r="D4" t="s">
        <v>245</v>
      </c>
      <c r="E4" t="s">
        <v>246</v>
      </c>
      <c r="F4" t="s">
        <v>247</v>
      </c>
      <c r="G4" t="s">
        <v>248</v>
      </c>
      <c r="H4" t="s">
        <v>237</v>
      </c>
      <c r="I4" t="s">
        <v>249</v>
      </c>
      <c r="J4" t="s">
        <v>250</v>
      </c>
      <c r="K4" s="41">
        <v>500</v>
      </c>
      <c r="L4" t="s">
        <v>251</v>
      </c>
      <c r="M4" t="s">
        <v>252</v>
      </c>
    </row>
    <row r="5" spans="1:13">
      <c r="B5" t="s">
        <v>253</v>
      </c>
      <c r="C5" t="s">
        <v>254</v>
      </c>
      <c r="D5" t="s">
        <v>255</v>
      </c>
      <c r="E5" t="s">
        <v>256</v>
      </c>
      <c r="F5" t="s">
        <v>257</v>
      </c>
      <c r="G5" t="s">
        <v>258</v>
      </c>
      <c r="J5" t="s">
        <v>259</v>
      </c>
      <c r="K5" s="41">
        <v>345</v>
      </c>
      <c r="L5" t="s">
        <v>260</v>
      </c>
      <c r="M5" t="s">
        <v>261</v>
      </c>
    </row>
    <row r="6" spans="1:13">
      <c r="B6" t="s">
        <v>262</v>
      </c>
      <c r="E6" t="s">
        <v>263</v>
      </c>
      <c r="F6" t="s">
        <v>264</v>
      </c>
      <c r="G6" t="s">
        <v>265</v>
      </c>
      <c r="J6" t="s">
        <v>266</v>
      </c>
      <c r="K6" s="41">
        <v>230</v>
      </c>
      <c r="L6" t="s">
        <v>267</v>
      </c>
      <c r="M6" t="s">
        <v>268</v>
      </c>
    </row>
    <row r="7" spans="1:13">
      <c r="E7" t="s">
        <v>269</v>
      </c>
      <c r="F7" t="s">
        <v>270</v>
      </c>
      <c r="G7" t="s">
        <v>271</v>
      </c>
      <c r="J7" t="s">
        <v>272</v>
      </c>
      <c r="K7" s="41">
        <v>161</v>
      </c>
      <c r="L7" t="s">
        <v>273</v>
      </c>
      <c r="M7" t="s">
        <v>274</v>
      </c>
    </row>
    <row r="8" spans="1:13">
      <c r="F8" t="s">
        <v>275</v>
      </c>
      <c r="G8" t="s">
        <v>276</v>
      </c>
      <c r="J8" t="s">
        <v>277</v>
      </c>
      <c r="K8" s="41">
        <v>138</v>
      </c>
      <c r="M8" t="s">
        <v>278</v>
      </c>
    </row>
    <row r="9" spans="1:13">
      <c r="F9" t="s">
        <v>279</v>
      </c>
      <c r="G9" t="s">
        <v>280</v>
      </c>
      <c r="J9" t="s">
        <v>281</v>
      </c>
      <c r="K9" s="41">
        <v>115</v>
      </c>
    </row>
    <row r="10" spans="1:13">
      <c r="F10" t="s">
        <v>282</v>
      </c>
      <c r="G10" t="s">
        <v>283</v>
      </c>
      <c r="K10" s="41">
        <v>69</v>
      </c>
    </row>
    <row r="11" spans="1:13">
      <c r="F11" t="s">
        <v>284</v>
      </c>
      <c r="G11" t="s">
        <v>285</v>
      </c>
      <c r="K11" s="41" t="s">
        <v>286</v>
      </c>
    </row>
    <row r="12" spans="1:13">
      <c r="F12" t="s">
        <v>287</v>
      </c>
    </row>
    <row r="13" spans="1:13">
      <c r="F13" t="s">
        <v>288</v>
      </c>
    </row>
    <row r="14" spans="1:13">
      <c r="F14" t="s">
        <v>289</v>
      </c>
    </row>
    <row r="15" spans="1:13">
      <c r="F15" t="s">
        <v>290</v>
      </c>
    </row>
    <row r="16" spans="1:13">
      <c r="F16" t="s">
        <v>291</v>
      </c>
    </row>
  </sheetData>
  <sortState xmlns:xlrd2="http://schemas.microsoft.com/office/spreadsheetml/2017/richdata2" ref="F4:F15">
    <sortCondition ref="F4:F15"/>
  </sortState>
  <mergeCells count="1">
    <mergeCell ref="B1:C1"/>
  </mergeCells>
  <conditionalFormatting sqref="I2">
    <cfRule type="expression" dxfId="0" priority="1">
      <formula>$C2="N/A"</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5EDD60BAD950449B1531A24AB485F9" ma:contentTypeVersion="12" ma:contentTypeDescription="Create a new document." ma:contentTypeScope="" ma:versionID="f8df625550a69a3999e682f99d693b73">
  <xsd:schema xmlns:xsd="http://www.w3.org/2001/XMLSchema" xmlns:xs="http://www.w3.org/2001/XMLSchema" xmlns:p="http://schemas.microsoft.com/office/2006/metadata/properties" xmlns:ns2="f6fbe0dd-1114-4dd0-b399-ebfd83811de5" xmlns:ns3="3868882e-ac93-4568-b676-23b16ad472b2" targetNamespace="http://schemas.microsoft.com/office/2006/metadata/properties" ma:root="true" ma:fieldsID="8bb9270a3903730401caa6925aa6acf9" ns2:_="" ns3:_="">
    <xsd:import namespace="f6fbe0dd-1114-4dd0-b399-ebfd83811de5"/>
    <xsd:import namespace="3868882e-ac93-4568-b676-23b16ad472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fbe0dd-1114-4dd0-b399-ebfd83811d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9b43192-474d-4b81-acbe-fa15836f10f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Notes" ma:index="19" nillable="true" ma:displayName="Notes" ma:description="Notes on Fil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68882e-ac93-4568-b676-23b16ad472b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620618d-a0f9-41d1-8ef9-888fabe28553}" ma:internalName="TaxCatchAll" ma:showField="CatchAllData" ma:web="3868882e-ac93-4568-b676-23b16ad472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6fbe0dd-1114-4dd0-b399-ebfd83811de5">
      <Terms xmlns="http://schemas.microsoft.com/office/infopath/2007/PartnerControls"/>
    </lcf76f155ced4ddcb4097134ff3c332f>
    <TaxCatchAll xmlns="3868882e-ac93-4568-b676-23b16ad472b2"/>
    <Notes xmlns="f6fbe0dd-1114-4dd0-b399-ebfd83811de5" xsi:nil="true"/>
  </documentManagement>
</p:properties>
</file>

<file path=customXml/itemProps1.xml><?xml version="1.0" encoding="utf-8"?>
<ds:datastoreItem xmlns:ds="http://schemas.openxmlformats.org/officeDocument/2006/customXml" ds:itemID="{036D09EE-97A3-403B-B102-7BC61962A03B}"/>
</file>

<file path=customXml/itemProps2.xml><?xml version="1.0" encoding="utf-8"?>
<ds:datastoreItem xmlns:ds="http://schemas.openxmlformats.org/officeDocument/2006/customXml" ds:itemID="{C7601331-A07E-4258-AE32-6B80338E77A1}"/>
</file>

<file path=customXml/itemProps3.xml><?xml version="1.0" encoding="utf-8"?>
<ds:datastoreItem xmlns:ds="http://schemas.openxmlformats.org/officeDocument/2006/customXml" ds:itemID="{880DFE0F-D76D-43B0-B7EE-446938E7DC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Sean Conley</dc:creator>
  <cp:keywords/>
  <dc:description/>
  <cp:lastModifiedBy>Grant Michael</cp:lastModifiedBy>
  <cp:revision/>
  <dcterms:created xsi:type="dcterms:W3CDTF">2025-06-04T18:03:11Z</dcterms:created>
  <dcterms:modified xsi:type="dcterms:W3CDTF">2026-08-21T16:29:24Z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0x010100465EDD60BAD950449B1531A24AB485F9</vt:lpwstr>
  </property>
  <property fmtid="{D5CDD505-2E9C-101B-9397-08002B2CF9AE}" pid="3" name="MediaServiceImageTags">
    <vt:lpwstr/>
  </property>
</Properties>
</file>